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AppData\Local\Temp\Rar$DIa5216.7940\"/>
    </mc:Choice>
  </mc:AlternateContent>
  <bookViews>
    <workbookView xWindow="-120" yWindow="-120" windowWidth="20730" windowHeight="11040"/>
  </bookViews>
  <sheets>
    <sheet name="EADID " sheetId="1" r:id="rId1"/>
  </sheets>
  <definedNames>
    <definedName name="_xlnm._FilterDatabase" localSheetId="0" hidden="1">'EADID '!$A$7:$C$309</definedName>
    <definedName name="_xlnm.Print_Area" localSheetId="0">'EADID '!$A$2:$C$308</definedName>
    <definedName name="_xlnm.Print_Titles" localSheetId="0">'EADID 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B96" i="1"/>
  <c r="B312" i="1" l="1"/>
  <c r="B304" i="1" l="1"/>
  <c r="B302" i="1"/>
  <c r="B298" i="1"/>
  <c r="B342" i="1" l="1"/>
  <c r="B319" i="1" l="1"/>
  <c r="B339" i="1"/>
  <c r="B318" i="1" l="1"/>
  <c r="B359" i="1"/>
  <c r="B345" i="1"/>
  <c r="B315" i="1"/>
  <c r="B310" i="1"/>
  <c r="B297" i="1" s="1"/>
  <c r="B295" i="1"/>
  <c r="B286" i="1"/>
  <c r="B282" i="1"/>
  <c r="B280" i="1"/>
  <c r="B266" i="1"/>
  <c r="B264" i="1"/>
  <c r="B262" i="1"/>
  <c r="B260" i="1"/>
  <c r="B256" i="1"/>
  <c r="B249" i="1"/>
  <c r="B248" i="1" s="1"/>
  <c r="B247" i="1" s="1"/>
  <c r="B243" i="1"/>
  <c r="B241" i="1"/>
  <c r="B232" i="1"/>
  <c r="B230" i="1"/>
  <c r="B218" i="1"/>
  <c r="B189" i="1"/>
  <c r="B183" i="1"/>
  <c r="B180" i="1"/>
  <c r="B131" i="1"/>
  <c r="B129" i="1"/>
  <c r="B121" i="1"/>
  <c r="B105" i="1"/>
  <c r="B88" i="1"/>
  <c r="B85" i="1"/>
  <c r="B72" i="1"/>
  <c r="B59" i="1"/>
  <c r="B49" i="1"/>
  <c r="B44" i="1"/>
  <c r="B43" i="1" s="1"/>
  <c r="B38" i="1"/>
  <c r="B32" i="1"/>
  <c r="B30" i="1"/>
  <c r="B24" i="1"/>
  <c r="B20" i="1"/>
  <c r="B14" i="1"/>
  <c r="B12" i="1"/>
  <c r="B255" i="1" l="1"/>
  <c r="B285" i="1"/>
  <c r="B279" i="1"/>
  <c r="B23" i="1"/>
  <c r="B11" i="1" s="1"/>
  <c r="B42" i="1"/>
  <c r="B182" i="1"/>
  <c r="B48" i="1"/>
  <c r="B284" i="1" l="1"/>
  <c r="B47" i="1"/>
  <c r="B10" i="1" s="1"/>
  <c r="B9" i="1" l="1"/>
  <c r="C312" i="1" s="1"/>
  <c r="C153" i="1" l="1"/>
  <c r="C302" i="1"/>
  <c r="C343" i="1"/>
  <c r="C217" i="1"/>
  <c r="C216" i="1"/>
  <c r="C365" i="1"/>
  <c r="C361" i="1"/>
  <c r="C357" i="1"/>
  <c r="C353" i="1"/>
  <c r="C350" i="1"/>
  <c r="C346" i="1"/>
  <c r="C344" i="1"/>
  <c r="C337" i="1"/>
  <c r="C333" i="1"/>
  <c r="C329" i="1"/>
  <c r="C325" i="1"/>
  <c r="C321" i="1"/>
  <c r="C317" i="1"/>
  <c r="C313" i="1"/>
  <c r="C308" i="1"/>
  <c r="C364" i="1"/>
  <c r="C360" i="1"/>
  <c r="C356" i="1"/>
  <c r="C349" i="1"/>
  <c r="C342" i="1"/>
  <c r="C336" i="1"/>
  <c r="C332" i="1"/>
  <c r="C328" i="1"/>
  <c r="C324" i="1"/>
  <c r="C320" i="1"/>
  <c r="C316" i="1"/>
  <c r="C311" i="1"/>
  <c r="C307" i="1"/>
  <c r="C363" i="1"/>
  <c r="C355" i="1"/>
  <c r="C352" i="1"/>
  <c r="C348" i="1"/>
  <c r="C341" i="1"/>
  <c r="C335" i="1"/>
  <c r="C331" i="1"/>
  <c r="C327" i="1"/>
  <c r="C323" i="1"/>
  <c r="C362" i="1"/>
  <c r="C358" i="1"/>
  <c r="C354" i="1"/>
  <c r="C351" i="1"/>
  <c r="C347" i="1"/>
  <c r="C340" i="1"/>
  <c r="C338" i="1"/>
  <c r="C334" i="1"/>
  <c r="C330" i="1"/>
  <c r="C326" i="1"/>
  <c r="C322" i="1"/>
  <c r="C314" i="1"/>
  <c r="C309" i="1"/>
  <c r="C315" i="1"/>
  <c r="C339" i="1"/>
  <c r="C310" i="1"/>
  <c r="C359" i="1"/>
  <c r="C319" i="1"/>
  <c r="C345" i="1"/>
  <c r="C318" i="1"/>
  <c r="C47" i="1"/>
  <c r="C285" i="1" l="1"/>
  <c r="C282" i="1"/>
  <c r="C305" i="1"/>
  <c r="C297" i="1"/>
  <c r="C291" i="1"/>
  <c r="C281" i="1"/>
  <c r="C276" i="1"/>
  <c r="C263" i="1"/>
  <c r="C256" i="1"/>
  <c r="C241" i="1"/>
  <c r="C225" i="1"/>
  <c r="C203" i="1"/>
  <c r="C195" i="1"/>
  <c r="C190" i="1"/>
  <c r="C176" i="1"/>
  <c r="C169" i="1"/>
  <c r="C150" i="1"/>
  <c r="C142" i="1"/>
  <c r="C137" i="1"/>
  <c r="C123" i="1"/>
  <c r="C116" i="1"/>
  <c r="C109" i="1"/>
  <c r="C97" i="1"/>
  <c r="C90" i="1"/>
  <c r="C83" i="1"/>
  <c r="C70" i="1"/>
  <c r="C63" i="1"/>
  <c r="C55" i="1"/>
  <c r="C45" i="1"/>
  <c r="C22" i="1"/>
  <c r="C114" i="1"/>
  <c r="C102" i="1"/>
  <c r="C88" i="1"/>
  <c r="C61" i="1"/>
  <c r="C35" i="1"/>
  <c r="C303" i="1"/>
  <c r="C238" i="1"/>
  <c r="C181" i="1"/>
  <c r="C162" i="1"/>
  <c r="C94" i="1"/>
  <c r="C73" i="1"/>
  <c r="C52" i="1"/>
  <c r="C27" i="1"/>
  <c r="C272" i="1"/>
  <c r="C252" i="1"/>
  <c r="C229" i="1"/>
  <c r="C192" i="1"/>
  <c r="C184" i="1"/>
  <c r="C154" i="1"/>
  <c r="C134" i="1"/>
  <c r="C86" i="1"/>
  <c r="C67" i="1"/>
  <c r="C26" i="1"/>
  <c r="C300" i="1"/>
  <c r="C211" i="1"/>
  <c r="C304" i="1"/>
  <c r="C296" i="1"/>
  <c r="C290" i="1"/>
  <c r="C275" i="1"/>
  <c r="C269" i="1"/>
  <c r="C255" i="1"/>
  <c r="C240" i="1"/>
  <c r="C232" i="1"/>
  <c r="C224" i="1"/>
  <c r="C215" i="1"/>
  <c r="C185" i="1"/>
  <c r="C183" i="1"/>
  <c r="C175" i="1"/>
  <c r="C168" i="1"/>
  <c r="C164" i="1"/>
  <c r="C149" i="1"/>
  <c r="C141" i="1"/>
  <c r="C136" i="1"/>
  <c r="C130" i="1"/>
  <c r="C122" i="1"/>
  <c r="C115" i="1"/>
  <c r="C108" i="1"/>
  <c r="C103" i="1"/>
  <c r="C96" i="1"/>
  <c r="C89" i="1"/>
  <c r="C82" i="1"/>
  <c r="C75" i="1"/>
  <c r="C62" i="1"/>
  <c r="C54" i="1"/>
  <c r="C49" i="1"/>
  <c r="C44" i="1"/>
  <c r="C36" i="1"/>
  <c r="C29" i="1"/>
  <c r="C21" i="1"/>
  <c r="C13" i="1"/>
  <c r="C129" i="1"/>
  <c r="C95" i="1"/>
  <c r="C74" i="1"/>
  <c r="C69" i="1"/>
  <c r="C48" i="1"/>
  <c r="C28" i="1"/>
  <c r="C267" i="1"/>
  <c r="C213" i="1"/>
  <c r="C193" i="1"/>
  <c r="C173" i="1"/>
  <c r="C101" i="1"/>
  <c r="C68" i="1"/>
  <c r="C19" i="1"/>
  <c r="C301" i="1"/>
  <c r="C260" i="1"/>
  <c r="C161" i="1"/>
  <c r="C140" i="1"/>
  <c r="C120" i="1"/>
  <c r="C93" i="1"/>
  <c r="C72" i="1"/>
  <c r="C33" i="1"/>
  <c r="C294" i="1"/>
  <c r="C271" i="1"/>
  <c r="C228" i="1"/>
  <c r="C206" i="1"/>
  <c r="C306" i="1"/>
  <c r="C295" i="1"/>
  <c r="C289" i="1"/>
  <c r="C279" i="1"/>
  <c r="C274" i="1"/>
  <c r="C268" i="1"/>
  <c r="C261" i="1"/>
  <c r="C247" i="1"/>
  <c r="C239" i="1"/>
  <c r="C223" i="1"/>
  <c r="C286" i="1"/>
  <c r="C189" i="1"/>
  <c r="C182" i="1"/>
  <c r="C174" i="1"/>
  <c r="C148" i="1"/>
  <c r="C135" i="1"/>
  <c r="C121" i="1"/>
  <c r="C107" i="1"/>
  <c r="C81" i="1"/>
  <c r="C288" i="1"/>
  <c r="C273" i="1"/>
  <c r="C253" i="1"/>
  <c r="C222" i="1"/>
  <c r="C147" i="1"/>
  <c r="C128" i="1"/>
  <c r="C106" i="1"/>
  <c r="C87" i="1"/>
  <c r="C60" i="1"/>
  <c r="C34" i="1"/>
  <c r="C245" i="1"/>
  <c r="C199" i="1"/>
  <c r="C180" i="1"/>
  <c r="C146" i="1"/>
  <c r="C127" i="1"/>
  <c r="C100" i="1"/>
  <c r="C80" i="1"/>
  <c r="C59" i="1"/>
  <c r="C18" i="1"/>
  <c r="C284" i="1"/>
  <c r="C244" i="1"/>
  <c r="C221" i="1"/>
  <c r="C198" i="1"/>
  <c r="C293" i="1"/>
  <c r="C205" i="1"/>
  <c r="C172" i="1"/>
  <c r="C158" i="1"/>
  <c r="C139" i="1"/>
  <c r="C119" i="1"/>
  <c r="C50" i="1"/>
  <c r="C292" i="1"/>
  <c r="C264" i="1"/>
  <c r="C234" i="1"/>
  <c r="C204" i="1"/>
  <c r="C186" i="1"/>
  <c r="C171" i="1"/>
  <c r="C138" i="1"/>
  <c r="C118" i="1"/>
  <c r="C99" i="1"/>
  <c r="C84" i="1"/>
  <c r="C65" i="1"/>
  <c r="C31" i="1"/>
  <c r="C283" i="1"/>
  <c r="C258" i="1"/>
  <c r="C227" i="1"/>
  <c r="C197" i="1"/>
  <c r="C170" i="1"/>
  <c r="C152" i="1"/>
  <c r="C133" i="1"/>
  <c r="C117" i="1"/>
  <c r="C64" i="1"/>
  <c r="C25" i="1"/>
  <c r="C257" i="1"/>
  <c r="C226" i="1"/>
  <c r="C166" i="1"/>
  <c r="C151" i="1"/>
  <c r="C132" i="1"/>
  <c r="C112" i="1"/>
  <c r="C98" i="1"/>
  <c r="C78" i="1"/>
  <c r="C58" i="1"/>
  <c r="C46" i="1"/>
  <c r="C278" i="1"/>
  <c r="C251" i="1"/>
  <c r="C220" i="1"/>
  <c r="C165" i="1"/>
  <c r="C145" i="1"/>
  <c r="C131" i="1"/>
  <c r="C77" i="1"/>
  <c r="C57" i="1"/>
  <c r="C40" i="1"/>
  <c r="C277" i="1"/>
  <c r="C250" i="1"/>
  <c r="C219" i="1"/>
  <c r="C191" i="1"/>
  <c r="C179" i="1"/>
  <c r="C144" i="1"/>
  <c r="C126" i="1"/>
  <c r="C110" i="1"/>
  <c r="C91" i="1"/>
  <c r="C71" i="1"/>
  <c r="C56" i="1"/>
  <c r="C39" i="1"/>
  <c r="C17" i="1"/>
  <c r="C270" i="1"/>
  <c r="C178" i="1"/>
  <c r="C38" i="1"/>
  <c r="C177" i="1"/>
  <c r="C32" i="1"/>
  <c r="C243" i="1"/>
  <c r="C160" i="1"/>
  <c r="C16" i="1"/>
  <c r="C242" i="1"/>
  <c r="C159" i="1"/>
  <c r="C15" i="1"/>
  <c r="C143" i="1"/>
  <c r="C209" i="1"/>
  <c r="C125" i="1"/>
  <c r="C298" i="1"/>
  <c r="C124" i="1"/>
  <c r="C51" i="1"/>
  <c r="C105" i="1"/>
  <c r="C233" i="1"/>
  <c r="C194" i="1"/>
  <c r="C37" i="1"/>
  <c r="C259" i="1"/>
  <c r="C280" i="1"/>
  <c r="C66" i="1"/>
  <c r="C254" i="1"/>
  <c r="C85" i="1"/>
  <c r="C111" i="1"/>
  <c r="C24" i="1"/>
  <c r="C30" i="1"/>
  <c r="C187" i="1"/>
  <c r="C167" i="1"/>
  <c r="C262" i="1"/>
  <c r="C76" i="1"/>
  <c r="C43" i="1"/>
  <c r="C79" i="1"/>
  <c r="C210" i="1"/>
  <c r="C113" i="1"/>
  <c r="C157" i="1"/>
  <c r="C214" i="1"/>
  <c r="C163" i="1"/>
  <c r="C188" i="1"/>
  <c r="C249" i="1"/>
  <c r="C231" i="1"/>
  <c r="C12" i="1"/>
  <c r="C208" i="1"/>
  <c r="C14" i="1"/>
  <c r="C299" i="1"/>
  <c r="C92" i="1"/>
  <c r="C155" i="1"/>
  <c r="C202" i="1"/>
  <c r="C218" i="1"/>
  <c r="C246" i="1"/>
  <c r="C266" i="1"/>
  <c r="C212" i="1"/>
  <c r="C196" i="1"/>
  <c r="C237" i="1"/>
  <c r="C53" i="1"/>
  <c r="C287" i="1"/>
  <c r="C20" i="1"/>
  <c r="C207" i="1"/>
  <c r="C42" i="1"/>
  <c r="C248" i="1"/>
  <c r="C265" i="1"/>
  <c r="C23" i="1"/>
  <c r="C156" i="1"/>
  <c r="C236" i="1"/>
  <c r="C201" i="1"/>
  <c r="C230" i="1"/>
  <c r="C200" i="1"/>
  <c r="C11" i="1"/>
  <c r="C41" i="1"/>
  <c r="C235" i="1"/>
  <c r="C10" i="1"/>
</calcChain>
</file>

<file path=xl/sharedStrings.xml><?xml version="1.0" encoding="utf-8"?>
<sst xmlns="http://schemas.openxmlformats.org/spreadsheetml/2006/main" count="364" uniqueCount="357">
  <si>
    <t>GOBIERNO DEL ESTADO DE MICHOACAN DE OCAMPO</t>
  </si>
  <si>
    <t xml:space="preserve">  DEL 1o. DE ENERO AL 31 DE MARZO DEL AÑO 2024</t>
  </si>
  <si>
    <t>(Pesos)</t>
  </si>
  <si>
    <t>C O N C E P T O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</si>
  <si>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</si>
  <si>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</si>
  <si>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</si>
  <si>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</si>
  <si>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</si>
  <si>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</si>
  <si>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>IMPUESTO SOBRE LOTERIAS, RIFAS, SORTEOS Y CONCURSOS.</t>
  </si>
  <si>
    <t>IMPUESTOS SOBRE LA PRODUCCION, EL CONSUMO Y LAS TRANSACCIONES.</t>
  </si>
  <si>
    <t>IMPUESTO SOBRE ENAJENACION DE VEHICULOS DE MOTOR USADOS.</t>
  </si>
  <si>
    <t>IMPUESTO SOBRE SERVICIOS DE HOSPEDAJE.</t>
  </si>
  <si>
    <t>A LA VENTA FINAL BEBIDAS  CON  CONTENIDO ALCOHÓLICO</t>
  </si>
  <si>
    <t>IMPUESTO A LA EROGACIÓN EN JUEGOS CON APUESTAS</t>
  </si>
  <si>
    <t>IMPUESTO A  LOS PREMIOS GENERADOS EN  JUEGOS CON  APUESTAS</t>
  </si>
  <si>
    <t>IMPUESTOS SOBRE NOMINA Y ASIMILABLES.</t>
  </si>
  <si>
    <t>IMPUESTO SOBRE EROGACIONES POR REMUNERACION AL TRABAJO PERSONAL, PRESTADO BAJO LA DIRECCION Y DEPENDENCIA DE UN PATRON.</t>
  </si>
  <si>
    <t>IMPUESTO SOBRE EROGACIONES POR REMUNERACION (EJERCICIOS ANTERIORES 2%)</t>
  </si>
  <si>
    <t>ACCESORIOS.</t>
  </si>
  <si>
    <t>RECARGOS.</t>
  </si>
  <si>
    <t>RECARGOS DE IMPUESTO SOBRE ENAJENACION  DE VEHICULOS  MOTOR USADOS</t>
  </si>
  <si>
    <t>RECARGOS IMPUESTO SOBRE SERVICIO DE HOSPEDAJE</t>
  </si>
  <si>
    <t>RECARGOS POR PRORROGA O PAGO EN PARCIALIDADES</t>
  </si>
  <si>
    <t>RECARGOS POR  VENTA FINAL  DE BEBIDAS CON   CONTENIDO ALCOHÓLICO</t>
  </si>
  <si>
    <t>RECARGOS DEL IMPUESTOS A LA EROGACION EN JUEGOS CON APUESTAS</t>
  </si>
  <si>
    <t>MULTAS DE IMPUESTOS ESTATALES</t>
  </si>
  <si>
    <t>MULTAS IMPUESTO SOBRE ENAJENACION DE VEHICULOS DE MOTOR USADOS</t>
  </si>
  <si>
    <t>ACTUALIZACION DE IMPUESTOS ESTATALES</t>
  </si>
  <si>
    <t>ACTUALIZACION  IMPUESTO SOBRE ENAJENACION DE VEHICULOS DE MOTOR USADOS</t>
  </si>
  <si>
    <t>ACTUALIZACION  IMPUESTO SOBRE SERVICIO DE HOSPEDAJE</t>
  </si>
  <si>
    <t>ACTUALIZACION  IMPUESTO SOBRE EROGACION  POR REMUNERACION AL TRABAJO  PERSONAL PRESTACION  2%/NOMINA</t>
  </si>
  <si>
    <t>ACTUALIZACION POR  VENTA FINAL DE  BEBIDA CON CONTENIDO ALCOHÓLICO</t>
  </si>
  <si>
    <t>ACTUALIZACION DEL IMPUESTO A LA EROGACIONES EN  JUEGOS CON APUESTAS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</si>
  <si>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</si>
  <si>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</si>
  <si>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CONTRIBUCIONES DE MEJORAS</t>
  </si>
  <si>
    <t>ACTUALIZACION IMPUESTO SOBRE TENENCIA Y USO DE VEHICULOS.</t>
  </si>
  <si>
    <t>RECARGOS IMPUESTO SOBRE TENENCIA Y USO DE VEHICULOS.</t>
  </si>
  <si>
    <t>DE APORTACION POR MEJORAS.</t>
  </si>
  <si>
    <t xml:space="preserve">APORTACION DE MUNICIPIOS </t>
  </si>
  <si>
    <t>APORTACION  DE MUNICIPIOS PARA CONSTRUCCION  DE REDES DE AGUA</t>
  </si>
  <si>
    <t xml:space="preserve">APORTACIONES DE MUNICIPIO TRASLADO DE MAQUINARIA SCOP </t>
  </si>
  <si>
    <t>DERECHOS POR PRESTACION DE SERVICIOS.</t>
  </si>
  <si>
    <t>DERECHOS POR LA PRESTACION DE SERVICIOS ESTATALES</t>
  </si>
  <si>
    <t xml:space="preserve">POR SERVICIOS DE PROTECCIÓN AMBIENTAL Y DESARROLLO TERRITORIAL </t>
  </si>
  <si>
    <t>AUTORIZACION DE FRACCIONAMIENTOS, CONDOMINIOS</t>
  </si>
  <si>
    <t>OTROS SERVICIOS URBANISTICOS Y DE ASENTAMIENTO HUMANO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</si>
  <si>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</si>
  <si>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</si>
  <si>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</si>
  <si>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</si>
  <si>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</si>
  <si>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EXPEDICION DE ACTUALIZACION  DE LICENCIA AMBIENTAL UNICA</t>
  </si>
  <si>
    <t>POR LA VALIDACION DE DICTAMENES DE DAÑO AMBIENTAL</t>
  </si>
  <si>
    <t>SERVICIOS DE TRANSPORTE PUBLICO</t>
  </si>
  <si>
    <t>PAGO ANUAL DE CONCESIONES</t>
  </si>
  <si>
    <t>RENOVACION ANUAL DE CONCESIONES DE SERVICIO  PÚBLICO</t>
  </si>
  <si>
    <t>REFRENDO ANUAL DE CALCOMANIAS</t>
  </si>
  <si>
    <t>REPOSICION DE TARJETAS DE CIRCULACION</t>
  </si>
  <si>
    <t>CANJE GENERAL DE PLACAS</t>
  </si>
  <si>
    <t>DOTACION Y REPOSICION DE PLACAS</t>
  </si>
  <si>
    <t>POR LA EXPEDICIÓN DE CONCESIÓN, POR COPIAS CERTIFICADAS DE EXPEDIENTES</t>
  </si>
  <si>
    <t>EXPEDICION, REP Y RENOV DEL TÍTULO DE CONCESIONES</t>
  </si>
  <si>
    <t>POR LA EXPEDICIÓN DE CONSTANCIAS QUE ACREDITEN EL USO VEHICULO</t>
  </si>
  <si>
    <t>POR BAJA DE VEHÍCULO DEL SERVICIO PÚBLICO, POR CAMBIO DE UNIDAD, POR ROBO O DESTRUCCIÓN</t>
  </si>
  <si>
    <t>EXPEDICIÓN DE CERTIFICADO DE INTERÉS PARTICULAR</t>
  </si>
  <si>
    <t>TRANSFERENCIA DE CONCESIÓN DE TRANSPORTE PÚBLICO POR SUCESIÓN</t>
  </si>
  <si>
    <t>PLATAFORMA INFORMATICA CONCESIÓN AUTOS DE ALQUILER</t>
  </si>
  <si>
    <t>SERVICIOS DE TRANSPORTE PARTICULAR</t>
  </si>
  <si>
    <t>REFRENDO ANUAL DE CIRCULACION</t>
  </si>
  <si>
    <t>REPOSICION DE TARJETA DE CIRCULACION</t>
  </si>
  <si>
    <t>PERMISOS DE CIRCULACION</t>
  </si>
  <si>
    <t>SERVICIO POR BAJA DE PLACAS</t>
  </si>
  <si>
    <t>POR REGISTRO DE BAJAS DE VEHÍCULOS AUTOMOTORES</t>
  </si>
  <si>
    <t>PLACAS PARA PERSONAS CON DISCAPACIDAD 50%</t>
  </si>
  <si>
    <t>REFRENDO ANUAL DE CIRCULACION DE  PERSONAS CON DISCAPACIDAD 50%</t>
  </si>
  <si>
    <t>POR VALIDACIÓN DE PAGOS RELACIONADOS CON LA POSESIÓN DEL VEHÍCULO, CUANDO ÉSTE PROVENGA, DE OTRA ENTIDAD FEDERATIVA.</t>
  </si>
  <si>
    <t>POR VALIDACIÓN DE PEDIMENTOS DE IMPORTACIÓN DE VEHÍCULOS DE PROCEDENCIA EXTRANJERA</t>
  </si>
  <si>
    <t>POR LA EXPEDICIÓN Y RENOVACIÓN DE LICENCIAS PARA CONDUCIR VEHÍCULOS AUTOMOTORES.</t>
  </si>
  <si>
    <t>LICENCIAS PARA CONDUCIR.</t>
  </si>
  <si>
    <t>PERMISOS PROVICIONALES PARA CONDUCIR</t>
  </si>
  <si>
    <t>POR SERVICIOS DE SEGURIDAD PRIVADA.</t>
  </si>
  <si>
    <t>POR ESTUDIO Y POR LA REVALIDACIÓN ANUAL</t>
  </si>
  <si>
    <t>POR PRESTAR SERVICIOS  DE TRASLADO DE BIENES Y VALORES</t>
  </si>
  <si>
    <t>POR EL ESTUDIO PARA DETERMINAR LA LEGALIDAD DE INSCRIBIR CADA ARMA DE FUEGO O CADA EQUIPO UTILIZADO  EN LA PRESTACIÓN DE LOS SERVICIOS.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</si>
  <si>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</si>
  <si>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</si>
  <si>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</si>
  <si>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PRESTAR LOS SERVICIOS DE LOCALIZACIÓN E INFORMACIÓN SOBRE PERSONAS FÍSICAS</t>
  </si>
  <si>
    <t>POR SERVICIOS DEL REGISTRO PÚBLICO DE LA PROPIEDAD RAÍZ Y DEL COMERCIO</t>
  </si>
  <si>
    <t>CERTIFICADOS Y CERTIFICACIONES (REGISTRO PUBLICO DE LA PROPIEDAD).</t>
  </si>
  <si>
    <t>INSCRIPCION DE DOCUMENTOS DE PROPIEDAD DE INMUEBLES.</t>
  </si>
  <si>
    <t>INSCRIPCION  EN EL REGISTRO DE COMERCIO</t>
  </si>
  <si>
    <t>INSCRIPCION  Y CANCELACION DE GRAVAMENES</t>
  </si>
  <si>
    <t>OTROS SERVICIOS DEL REGISTRO  DE LA PROPIEDAD</t>
  </si>
  <si>
    <t>BUSQUEDA POR SERVICIOS DE REGISTRO PÚBLICO DE LA PROPIEDAD</t>
  </si>
  <si>
    <t>POR REGISTRO  DE OTROS ACTOS DEL REGISTRO  PÚBLICO DE LA PROPIEDAD</t>
  </si>
  <si>
    <t>POR SERVICIOS DEL REGISTRO CIVIL, Y DEL  ARCHIVO DEL PODER EJECUTIVO.</t>
  </si>
  <si>
    <t>CELEBRACION ACTAS DE CONTRATOS MATRIMONIALES</t>
  </si>
  <si>
    <t xml:space="preserve"> INSCRIPCIONES</t>
  </si>
  <si>
    <t>POR LA EXPEDICIÓN DE CERTIFICADOS, COPIAS CERTIFICADAS O CONSTANCIAS DE LOS REGISTROS DE LOS ACTOS DEL ESTADO CIVIL DE LAS PERSONAS</t>
  </si>
  <si>
    <t>OTRAS TARIFAS</t>
  </si>
  <si>
    <t>BUSQUEDA POR CERTIFICACIONES Y CONSTANCIAS DE OTROS DOCUMENTOS QUE LA DIRECCION TENGA BAJO SU CUSTODIA Y OTROS SERVICIOS PRESTADOS.</t>
  </si>
  <si>
    <t>LEVANTAMIENTO DE ACTAS DE DEFUNCIÒN</t>
  </si>
  <si>
    <t>POR LA INSCRIPCION DEL REGISTRO Y  ASENTAMIENTO DE ANOTACIONES MARGINALES AL REVERSO.</t>
  </si>
  <si>
    <t>EXPEDICION DE CERTIFICADOS, COPIAS CERTIFICADAS O CONSTANCIAS (URGENTES).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</si>
  <si>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</si>
  <si>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</si>
  <si>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</si>
  <si>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</si>
  <si>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 xml:space="preserve">INSCRIPCIÓN DE DIVORCIO CELEBRADO ANTE NOTARIO PÚBLICO, (INCLUYE ANOTACIÓN EN ACTAS DE NACIMIENTO Y MATRIMONIO DE LOS DIVORCIADOS)                                    </t>
  </si>
  <si>
    <t>POR SERVICIOS DEL ARCHIVO GENERAL E NOTARIOS</t>
  </si>
  <si>
    <t>AVISO DE TESTAMENTO</t>
  </si>
  <si>
    <t>CERTIFICADO DE TESTAMENTO</t>
  </si>
  <si>
    <t>COPIAS CERTIFICADAS (NOTARIAS)</t>
  </si>
  <si>
    <t>TESTAMENTO OLOGRAFO</t>
  </si>
  <si>
    <t>REPORTE DE BÚSQUEDA EN EL REGISTRO NACIONAL DE AVISOS DE TESTAMENTO.</t>
  </si>
  <si>
    <t>POR CADA HOJA CON FOLIO NOTARIAL EXCLUSIVA PARA NOTARIOS</t>
  </si>
  <si>
    <t>POR SERV QUE ESTABLECE LA LEY PREST SERVICIOS INMOBILIA</t>
  </si>
  <si>
    <t>POR SERVICIOS QUE ESTABLECE LA LEY PARA LA PRESTACIÓN DE SERVICIOS INMOBILIARIOS EN EL ESTADO DE MICHOACÁN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</si>
  <si>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</si>
  <si>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</si>
  <si>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</si>
  <si>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</si>
  <si>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POR CUALQUIER OTRA CERTIFICACIÓN O EXPEDICIÓN DE CONSTANCIAS</t>
  </si>
  <si>
    <t>REGISTRO DE COLEGIO DE PROFESIONISTAS</t>
  </si>
  <si>
    <t>REGISTRO DE ESTABLECIMIENTO EDUCATIVO LEGALMENTE AUTORIZADO PARA EXPEDIR TÍTULOS PROFESIONALES, DIPLOMAS DE ESPECIALIDAD O GRADOS ACADÉMICOS.</t>
  </si>
  <si>
    <t>REGISTRO DE TÍTULO PROFESIONAL, DE DIPLOMA DE ESPECIALIDAD Y DE GRADO ACADÉMICO</t>
  </si>
  <si>
    <t>EXPEDICIÓN DE AUTORIZACIÓN EJ DE UNA ESPECIALIDAD</t>
  </si>
  <si>
    <t>EN RELACIÓN CON ESTABLECIMIENTO EDUCATIVO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</si>
  <si>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</si>
  <si>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</si>
  <si>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</si>
  <si>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</si>
  <si>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>CAMBIO O AMPLIACIÓN DE DOMINIO, O ESTABLECIMIENTO DE UN PLANTEL ADICIONAL, RESPECTO DE CADA PLAN DE ESTUDIOS CON RECONOCIMIENTO DE VALIDEZ OFICIAL</t>
  </si>
  <si>
    <t>POR SOLICITUD, ESTUDIO Y RESOLUCIÓN DEL TRÁMITE DE AUTORIZACIÓN PARA IMPARTIR EDUCACIÓN PREESCOLAR, PRIMARIA, SECUNDARIA, NORMAL</t>
  </si>
  <si>
    <t>EXÁMENES PROFESIONALES O DE GRADO DE TIPO SUPERIO</t>
  </si>
  <si>
    <t>EXÁMENES A TÍTULO DE SUFICIENCIADE EDUCACION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</si>
  <si>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</si>
  <si>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</si>
  <si>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</si>
  <si>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</si>
  <si>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TITULO O GRADO DE TIPO SUPERIOR</t>
  </si>
  <si>
    <t>DE EDUCACIÓN SECUNDARIA Y DE EDUCACIÓN MEDIA SUPERIOR</t>
  </si>
  <si>
    <t>EXPEDICIÓN DE DUPLICADO DE CERTIFICADOS  DE EDUCACIÓN BÁSICA Y DE EDUCACIÓN MEDIA SUPERIOR</t>
  </si>
  <si>
    <t>EXPEDICIÓN DE DUPLICADO DE CERTIFICADOS  DE EDUCACIÓN BDE TIPO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</si>
  <si>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</si>
  <si>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</si>
  <si>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</si>
  <si>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</si>
  <si>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BÁSICA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</si>
  <si>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</si>
  <si>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</si>
  <si>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MEDIA-SUPERIOR</t>
  </si>
  <si>
    <t>INSPECCIÓN Y VIGILANCIA DE ESTABLECIMIENTOS EDUCATIVOS PARTICULARES, POR ALUMNO INSCRITO, DE EDUCACIÓN PRIMARIA</t>
  </si>
  <si>
    <t>CONSULTAS O CONSTANCIAS DE ARCHIVO</t>
  </si>
  <si>
    <t>REGISTRO DE DIPLOMAS DE INSTITUCIONES DE EDUCACIÓN SUPERIOR (LES), COLEGIOS Y ASOCIACIONES</t>
  </si>
  <si>
    <t>REGISTRO DE DIPLOMAS Y CONSTANCIAS</t>
  </si>
  <si>
    <t>POR AUTORIZACIÓN, DE PROFESIONES, REEXPEDICIÓN DE AUTORIZACIONES TEMPORALES DE PRÁCTICOS</t>
  </si>
  <si>
    <t>POR AUTORIZACIÓN, DE PROFESIONES, RENOVACIÓN DE PRÁCTICAS</t>
  </si>
  <si>
    <t>POR AUTORIZACIÓN, DE PROFESIONES, RENOVACIÓN DE ESPECIALIDADES Y CERTIFICADOS PROFESIONALES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</si>
  <si>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</si>
  <si>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</si>
  <si>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</si>
  <si>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</si>
  <si>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</si>
  <si>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</si>
  <si>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</si>
  <si>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</si>
  <si>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</si>
  <si>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</si>
  <si>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</si>
  <si>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SERV DE EVAL DE PROG ESPECIF DE PROTECC CIVIL</t>
  </si>
  <si>
    <t>POR LA EXPEDICIÓN DE DICTÁMENES DE NO RIESGO</t>
  </si>
  <si>
    <t>POR LA ELABORACIÓN DE ESTUDIOS DE RIESGO Y VULNERABILIDAD EN MATERIA DE PROTECCIÓN CIVIL</t>
  </si>
  <si>
    <t xml:space="preserve">POR EXPEDICIÓN DE CONSTANCIA DE CUMPLIMIENTO DE LA NORMA EN MATERIA DE RIESGO </t>
  </si>
  <si>
    <t>POR LA VISITA DE INSPECCIÓN Y VERIFICACIÓN AL ESTABLECIMIENTO Y/O INSTALACIÓN</t>
  </si>
  <si>
    <t>SERVICIOS DE TRANSITO</t>
  </si>
  <si>
    <t>CERTIFICADO DE NO INFRACCIÓN</t>
  </si>
  <si>
    <t>PERMISO PARA CIRCULAR CON ADITAMENTOS (POLARIZADO)</t>
  </si>
  <si>
    <t xml:space="preserve">APLICACIÓN DE EXAMEN DE CONOCIMIENTOS PARA LA OBTENCIÓN DE LA LICENCIA DE CONDUCIR. 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</si>
  <si>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</si>
  <si>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</si>
  <si>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</si>
  <si>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</si>
  <si>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TOPOGRAFICOS</t>
  </si>
  <si>
    <t>DETERMINACION UBICACION FISICA DE LOS PREDIOS</t>
  </si>
  <si>
    <t>ELABORACION DE AVALUOS</t>
  </si>
  <si>
    <t>INSPECCIONES OCULARES DE PREDIOS URBANOS Y RÚSTICOS PARA VERIFICAR INFORMACIÓN CATASTRAL</t>
  </si>
  <si>
    <t>REESTRUCTURACION DE CUENTAS CATASTRALES</t>
  </si>
  <si>
    <t>DESGLOSE DE PREDIOS Y VALUACION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</si>
  <si>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</si>
  <si>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</si>
  <si>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</si>
  <si>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POR INFORMACIÓN RESPECTO DE LA UBICACIÓN DE PREDIOS EN CARTOGRAFÍA</t>
  </si>
  <si>
    <t>EXPEDICIÓN DE DUPLICADOS DE DOCUMENTOS CATASTRALES</t>
  </si>
  <si>
    <t>MODIFICACIÓN DE DATOS ADMINISTRATIVOS CATASTRALES</t>
  </si>
  <si>
    <t>CÉDULA DE ACTUALIZACIÓN DE PREDIOS RÚSTICOS</t>
  </si>
  <si>
    <t>REVISIÓN DE AVISO (TRASLADO DOMINIO PREDIO RÚSTIC)</t>
  </si>
  <si>
    <t>REVISIÓN DE AVISO Y/O CANCELACIÓN (TRASLADO DE DOMINIO POR PREDIO RÚSTICO</t>
  </si>
  <si>
    <t>AVISO ACLARATORIO DE PREDIO RÚSTICO O URBANO</t>
  </si>
  <si>
    <t>LEVANTAMIENTOS AERO FOTOGRAMÉTRICOS Y OTROS SERVICIOS DE ALTA PRECISIÓN</t>
  </si>
  <si>
    <t>POR LA UBICACIÓN CARTOGRÁFICA PARA LA ASIGNACIÓN CORRECTA DE CLAVE CATASTRAL</t>
  </si>
  <si>
    <t>POR SERVICIOS OFICIALES DIVERSOS.</t>
  </si>
  <si>
    <t>LEGALIZACION DE TITULOS ,PLANES DE ESTUDIO Y CERTIFICADOS.</t>
  </si>
  <si>
    <t>POR CADA COPIA CERTIFICADA, POR REPOSICIÓN DE DOCUMENTOS DE LAS DIFERENTES DEPENDENCIAS OFICIALESPOR LA REPRODUCCIÓN DE INFORMACIÓN</t>
  </si>
  <si>
    <t>OTROS SERVICIOS OFICIALES DIVERSOS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</si>
  <si>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</si>
  <si>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</si>
  <si>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</si>
  <si>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</si>
  <si>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</si>
  <si>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</si>
  <si>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SUBSIDIOS DERECHOS PRESTACION DE SERVICIOS</t>
  </si>
  <si>
    <t>SUB 10%PAG REF AN CIR FR II INC A B C D E ART. 20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</si>
  <si>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</si>
  <si>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</si>
  <si>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</si>
  <si>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</si>
  <si>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PERMISO PARA CONSTRUIR, MODIFICAR O AMPLIAR OBRAS ASENTADAS EN EL DERECHO DE VÍA DE CAMINOS Y PUENTES ESTATALES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</si>
  <si>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</si>
  <si>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</si>
  <si>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INSCRIPCION REGISTRO UNICO VEHICULOS EXTRANJEROS</t>
  </si>
  <si>
    <t>REGISTRO DE VEHICULOS USADOS DE PROCEDENCIA EXTRANJERA 2023</t>
  </si>
  <si>
    <t>DIVERSOS DERECHOS</t>
  </si>
  <si>
    <t>DIVERSOS DERECHOS (EXAMENES DE CERTIFICACION ACRED</t>
  </si>
  <si>
    <t>ACCESORIOS</t>
  </si>
  <si>
    <t>RECARGOS</t>
  </si>
  <si>
    <t>ACTUALIZACIÓN DERECHOS</t>
  </si>
  <si>
    <t>OTROS PRODUCTOS</t>
  </si>
  <si>
    <t>CONDONACIONES ACCESORIOS DERECHOS</t>
  </si>
  <si>
    <t>PRODUCTOS</t>
  </si>
  <si>
    <t>PRODUCTOS DE TIPO CORRIENTE</t>
  </si>
  <si>
    <t>APROVECHAMIENTOS</t>
  </si>
  <si>
    <t>OTROS PRODUCOS DE TIPO CORRIENTE</t>
  </si>
  <si>
    <t>VENTA DE PUBLICACIONES PERIÓDICO OFICIAL Y OTRAS
PUBLICACIONES OFICIALES</t>
  </si>
  <si>
    <t>SUMINISTRO DE CALCOMANÍAS U HOLOGRAMAS Y CERTIFICADOS PARA
VERIFICACIÓN VEHICULAR DE EMISIÓN DE CONTAMINANTES</t>
  </si>
  <si>
    <t>RENDIMIENTOS E INTERESES DE CAPITAL Y VALORES. ESTATAL</t>
  </si>
  <si>
    <t>RENDIMIENTOS E INTERESES DE CAPITAL Y VALORES. FEDERAL</t>
  </si>
  <si>
    <t>MULTAS</t>
  </si>
  <si>
    <t>MULTAS POR INFRACCIONES SEÑALADAS EN LA LEY DE TRÁNSITO Y VIALIDAD DEL ESTADO DE MICHOACÁN DE OCAMPO Y SU REGLAMENTO.</t>
  </si>
  <si>
    <t>MULTAS POR INFRACCIONES SEÑALADAS EN LA LEY DE COMUNICACIONES Y TRANSPORTES DEL ESTADO Y SU REGLAMENTO.</t>
  </si>
  <si>
    <t>MULTAS POR INFRACCIONES A OTRAS DISPOSICIONES ESTATALES FISCALES Y NO FISCALES</t>
  </si>
  <si>
    <t>FISCALES Y NO FISCALES</t>
  </si>
  <si>
    <t>FIANZAS EFECTIVAS A FAVOR DEL ERARIO</t>
  </si>
  <si>
    <t>REINTEGROS</t>
  </si>
  <si>
    <t>REINTEGROS POR RESPONSABILIDADES.</t>
  </si>
  <si>
    <t>OTROS APROVECHAMIENTOS.</t>
  </si>
  <si>
    <t>RECARGOS DE APROVECHAMIENTOS</t>
  </si>
  <si>
    <t>RECUPERACION PRIMAS DE SEGURO SINIESTROS DE VEHICULOS</t>
  </si>
  <si>
    <t>ARRENDAMIENTO Y EXPLOTACION DE BIENES MUEBLES</t>
  </si>
  <si>
    <t>ARRENDAMIENTO Y EXPLOTACION DE BIENES INMUEBLES</t>
  </si>
  <si>
    <t>RECUPERACION DE COSTOS DE BASES Y LICITACIONES</t>
  </si>
  <si>
    <t>RECUPERACION DE COSTOS DE CONCURSOS DE OBRAS</t>
  </si>
  <si>
    <t>POR SERVICIOS DE TRÁMITE EXPEDICIÓN DE PASAPORTES</t>
  </si>
  <si>
    <t>CUOTAS DE RECUPERACION CENTROS DE COMERCIALIZACION</t>
  </si>
  <si>
    <t>ENAJENACION DE BIENES SECTOR CENTRAL DEPRECIADOS</t>
  </si>
  <si>
    <t>OTROS APROVECHAMIENTOS</t>
  </si>
  <si>
    <t>COPIA SIMPLE</t>
  </si>
  <si>
    <t>COPIA CERTIFICADA</t>
  </si>
  <si>
    <t>FIDEICOMISO  DE  IMPULSO Y DESARROLLO PARA EL ESTADO</t>
  </si>
  <si>
    <t>INGRESO POR VENTA DE BIENES Y SERVICIOS</t>
  </si>
  <si>
    <t>SERVICIOS PRODUCIDOS EN ESTABLECIMIENTOS DEL GOBIERNO</t>
  </si>
  <si>
    <t xml:space="preserve">INGRESOS PROPIOS DEL SATMICH </t>
  </si>
  <si>
    <t>SERVICIOS DCE ORGANISMOS DESCENTRALIZADOS</t>
  </si>
  <si>
    <t>VENTA DE ENERGIA ELECTRICA</t>
  </si>
  <si>
    <t>PARTICIPACIONES, APORTACIONES, CONVENIOS, INCENTIVOS</t>
  </si>
  <si>
    <t>PARTICIPACIONES Y APORTACIONES</t>
  </si>
  <si>
    <t>PARTICIPACIONES EN RECURSOS FEDERALES</t>
  </si>
  <si>
    <t>FONDO GENERAL DE PARTICIPACIONES.</t>
  </si>
  <si>
    <t>FONDO DE FOMENTO MUNICIPAL.</t>
  </si>
  <si>
    <t>PARTICIPACIÓN DEL 100% DEL IMPUESTO SOBRE LA RENTA PAGADO A LA SHCP, CONFORME A LO DISPUESTO POR EL ARTÍCULO 3-B DE LA LEY DE COORDINACIÓN FISCAL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</si>
  <si>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</si>
  <si>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</si>
  <si>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</si>
  <si>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</si>
  <si>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IMPUESTO ESPECIAL SOBRE PRODUCCION Y SERVICIOS SOBRE LA VENTA DE GASOLINAS Y DIESEL</t>
  </si>
  <si>
    <t>OTRAS PARTICIPACIONES</t>
  </si>
  <si>
    <t>DERECHOS DE PEAJE. (CAPUFE).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</si>
  <si>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</si>
  <si>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</si>
  <si>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</si>
  <si>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</si>
  <si>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</si>
  <si>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</si>
  <si>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</si>
  <si>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</si>
  <si>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</si>
  <si>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</si>
  <si>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</si>
  <si>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</si>
  <si>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</si>
  <si>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</si>
  <si>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</si>
  <si>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</si>
  <si>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</si>
  <si>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</si>
  <si>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FEDERAL. (FORTAMUN)</t>
  </si>
  <si>
    <t>CONVENIOS</t>
  </si>
  <si>
    <t>TRANSFERENCIAS FEDERALES POR CONVENIO EN MATERIA DE EDUCACION</t>
  </si>
  <si>
    <t>COLEGIO DE BACHILLERES DEL ESTADO DE MICHOACÁN</t>
  </si>
  <si>
    <t>COLEGIO DE ESTUDIOS CIENTÍFICOS Y TECNOLÓGICOS DEL ESTADO DEMICHOACAN</t>
  </si>
  <si>
    <t>INSTITUTO DE CAPACITACIÓN PARA EL TRABAJO DEL ESTADO DE MICHOACAN</t>
  </si>
  <si>
    <t xml:space="preserve">UNIVERSIDAD DE LA CIÉNEGA DEL ESTADO DE MICHOACÁN </t>
  </si>
  <si>
    <t>UNIVERSIDAD INTERCULTURAL INDÍGENA DEL ESTADO DE MICHOACAN</t>
  </si>
  <si>
    <t xml:space="preserve">UNIVERSIDAD MICHOACANA DE SAN NICOLÁS DE HIDALGO.
(SUBSIDIO FEDERAL)
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</si>
  <si>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</si>
  <si>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</si>
  <si>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</si>
  <si>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</si>
  <si>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</si>
  <si>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PROGRAMA NACIONAL DE INGLES</t>
  </si>
  <si>
    <t>EXPANSIÓN DE LA EDUCACIÓN INICIAL</t>
  </si>
  <si>
    <t xml:space="preserve"> APOYO FINANCIERO  EXTRAORDINARIO NO REGULARIZABLE DEL PROGRAMA PRESUPUESTARIO U080 CORRESPONDIENTE A CENTROS Y ORGANIZACIONES DE EDUCACION U080,  EJERCICIO FISCAL 2024_ QNA.04</t>
  </si>
  <si>
    <t xml:space="preserve"> APOYO FINANCIERO  EXTRAORDINARIO NO REGULARIZABLE DEL PROGRAMA PRESUPUESTARIO U080 CORRESPONDIENTE A CENTROS Y ORGANIZACIONES DE EDUCACION U080,  EJERCICIO FISCAL 2024_ QNA.05</t>
  </si>
  <si>
    <t xml:space="preserve"> APOYO FINANCIERO  EXTRAORDINARIO NO REGULARIZABLE DEL PROGRAMA PRESUPUESTARIO U080 CORRESPONDIENTE A CENTROS Y ORGANIZACIONES DE EDUCACION U080,  EJERCICIO FISCAL 2024_ QNA.06</t>
  </si>
  <si>
    <t xml:space="preserve"> APOYO FINANCIERO  EXTRAORDINARIO NO REGULARIZABLE DEL PROGRAMA PRESUPUESTARIO U080 CORRESPONDIENTE A CENTROS Y ORGANIZACIONES DE EDUCACION U080,  EJERCICIO FISCAL 2024_ QNA.01</t>
  </si>
  <si>
    <t xml:space="preserve"> APOYO FINANCIERO  EXTRAORDINARIO NO REGULARIZABLE DEL PROGRAMA PRESUPUESTARIO U080 CORRESPONDIENTE A CENTROS Y ORGANIZACIONES DE EDUCACION U080,  EJERCICIO FISCAL 2024_ QNA.02</t>
  </si>
  <si>
    <t xml:space="preserve"> APOYO FINANCIERO  EXTRAORDINARIO NO REGULARIZABLE DEL PROGRAMA PRESUPUESTARIO U080 CORRESPONDIENTE A CENTROS Y ORGANIZACIONES DE EDUCACION U080,  EJERCICIO FISCAL 2024_ QNA.03</t>
  </si>
  <si>
    <t>TRANSFERENCIAS FEDERALES POR CONVENIO EN  MATERIA DE ATENCION A GRUPOS VULNERABLES</t>
  </si>
  <si>
    <t>FONDO PARA EL BIENESTAR Y AVANCE DE LAS MUJERES (FOBAM)</t>
  </si>
  <si>
    <t xml:space="preserve">INCENTIVOS DERIVADOS DE LA COLABORACIÓN FISCAL </t>
  </si>
  <si>
    <t>PROGRAMA DE MODERNIZACION REGISTRO PUBLICO PROP CATASTROS</t>
  </si>
  <si>
    <t>INCENTIVOS POR LA ADMON ISR POR ENAJENACION DE INM</t>
  </si>
  <si>
    <t>ISR ENAJENACIÓN TERRENOS Y CONSTITUCION ART. 126</t>
  </si>
  <si>
    <t>INCENTIVOS POR LA ADMINISTRACION DE  MULTAS FEDERALES NO FISCAL</t>
  </si>
  <si>
    <t>INCENTIVOS POR LA ADMINSTRACION ZONA FEDERAL MARITIMO TERRESTRE</t>
  </si>
  <si>
    <t>INCENTIVOS POR COMPENSACION REPECOS Y REGIMEN INTERMEDIOS</t>
  </si>
  <si>
    <t>INCENTIVOS POR ACTOS DE FISCALIZACION CONCURRENTE DE  CONTRIBUCIONES IVA</t>
  </si>
  <si>
    <t>INCENTIVOS POR ACTOS DE FISCALIZACION CONCURRENTE CONTRIBUCIONES ISR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</si>
  <si>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</si>
  <si>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</si>
  <si>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</si>
  <si>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FISCALIZACION CUMPLIMIENTO DE  OBLIGACIONES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</si>
  <si>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</si>
  <si>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</si>
  <si>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</si>
  <si>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</si>
  <si>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(SECRETARIA DESARROLLO  AGROPECUARIO)</t>
  </si>
  <si>
    <t>REDONDEO DE INGRESOS</t>
  </si>
  <si>
    <t>INGRESOS PROPIOS RECAUDADOS POR LAS DEPENDENCIAS</t>
  </si>
  <si>
    <t>INGRESOS PROPIOS SECRETARIA DE SEGURIDAD PUBLICA</t>
  </si>
  <si>
    <t>VENTA DE BIENES MUEBLES  ADMINISTRACION  PARAESTATAL</t>
  </si>
  <si>
    <t xml:space="preserve">ESTADO ANALÍTICO DE LOS INGRESOS DEVENGADOS  </t>
  </si>
  <si>
    <t>LEVANTAMIENTO DE ACTAS DE RECONOCIMIENTO DE HIJOS, ANTE EL OFICIAL DEL REGISTRO CIVIL, DESPUES DE REGISTRADO EL NACIMIENTO.</t>
  </si>
  <si>
    <t>TRANSFERENCIAS FEDERALES POR CONVENIO EN DIVERSAS MATERIAS</t>
  </si>
  <si>
    <t>TESTIMONIOS DE ESCRITURAS</t>
  </si>
  <si>
    <t>POR LA REPRODUCCIÓN DE INFORMACIÓN POR PARTE DE LAS DEPENDENCIAS, COORDINACIONES Y ENTIDADES DEL PODER EJECUTIVO</t>
  </si>
  <si>
    <t>DER POR SERV OFIC DIV ENVIADOS  DOMICILIO O CORREO</t>
  </si>
  <si>
    <t>PROGRAMA FONDO DE CULTURA</t>
  </si>
  <si>
    <t xml:space="preserve">SUBSIDIO DEL 100% POR DESGLOCES DE PREDIOS </t>
  </si>
  <si>
    <t xml:space="preserve">SUBSIDIO DEL 100% EN CERTIFICADOS CATASTRALES </t>
  </si>
  <si>
    <t>PARA LA NÓMINA DE SALUD</t>
  </si>
  <si>
    <t>APORTACIONES DE FORTALECIMIENTO</t>
  </si>
  <si>
    <t>SUBSIDIO 100% DE INSCRIPCION DE DOCUMENTO DE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</si>
</sst>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43" fontId="3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43" fontId="8" fillId="0" borderId="0" xfId="0" applyNumberFormat="1" applyFont="1" applyAlignment="1">
      <alignment vertical="top"/>
    </xf>
    <xf numFmtId="0" fontId="7" fillId="4" borderId="5" xfId="0" applyFont="1" applyFill="1" applyBorder="1" applyAlignment="1">
      <alignment vertical="center" wrapText="1"/>
    </xf>
    <xf numFmtId="43" fontId="7" fillId="4" borderId="5" xfId="1" applyFont="1" applyFill="1" applyBorder="1" applyAlignment="1">
      <alignment vertical="center"/>
    </xf>
    <xf numFmtId="43" fontId="7" fillId="4" borderId="6" xfId="1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43" fontId="8" fillId="0" borderId="6" xfId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3" fontId="2" fillId="0" borderId="0" xfId="0" applyNumberFormat="1" applyFont="1" applyAlignment="1">
      <alignment vertical="top"/>
    </xf>
    <xf numFmtId="164" fontId="7" fillId="4" borderId="5" xfId="1" applyNumberFormat="1" applyFont="1" applyFill="1" applyBorder="1" applyAlignment="1">
      <alignment vertical="center"/>
    </xf>
    <xf numFmtId="164" fontId="8" fillId="0" borderId="5" xfId="1" applyNumberFormat="1" applyFont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4" fontId="2" fillId="0" borderId="0" xfId="0" applyNumberFormat="1" applyFont="1" applyAlignment="1">
      <alignment vertical="top"/>
    </xf>
    <xf numFmtId="43" fontId="9" fillId="4" borderId="6" xfId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horizontal="center" vertical="center" wrapText="1"/>
    </xf>
    <xf numFmtId="43" fontId="7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43" fontId="8" fillId="0" borderId="5" xfId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418"/>
  <sheetViews>
    <sheetView showGridLines="0" tabSelected="1" zoomScale="96" zoomScaleNormal="96" workbookViewId="0">
      <selection sqref="A1:C365"/>
    </sheetView>
  </sheetViews>
  <sheetFormatPr baseColWidth="10" defaultRowHeight="12" x14ac:dyDescent="0.25"/>
  <cols>
    <col min="1" max="1" width="55" style="5" customWidth="1"/>
    <col min="2" max="2" width="21.42578125" style="6" customWidth="1"/>
    <col min="3" max="3" width="13.5703125" style="5" customWidth="1"/>
    <col min="4" max="4" width="11.42578125" style="4"/>
    <col min="5" max="5" width="12.140625" style="4" bestFit="1" customWidth="1"/>
    <col min="6" max="223" width="11.42578125" style="4"/>
    <col min="224" max="224" width="11" style="4" customWidth="1"/>
    <col min="225" max="225" width="18.5703125" style="4" customWidth="1"/>
    <col min="226" max="226" width="4.42578125" style="4" customWidth="1"/>
    <col min="227" max="227" width="71.28515625" style="4" customWidth="1"/>
    <col min="228" max="228" width="19.140625" style="4" customWidth="1"/>
    <col min="229" max="229" width="20.140625" style="4" bestFit="1" customWidth="1"/>
    <col min="230" max="230" width="18.5703125" style="4" bestFit="1" customWidth="1"/>
    <col min="231" max="231" width="17" style="4" bestFit="1" customWidth="1"/>
    <col min="232" max="232" width="17.5703125" style="4" bestFit="1" customWidth="1"/>
    <col min="233" max="479" width="11.42578125" style="4"/>
    <col min="480" max="480" width="11" style="4" customWidth="1"/>
    <col min="481" max="481" width="18.5703125" style="4" customWidth="1"/>
    <col min="482" max="482" width="4.42578125" style="4" customWidth="1"/>
    <col min="483" max="483" width="71.28515625" style="4" customWidth="1"/>
    <col min="484" max="484" width="19.140625" style="4" customWidth="1"/>
    <col min="485" max="485" width="20.140625" style="4" bestFit="1" customWidth="1"/>
    <col min="486" max="486" width="18.5703125" style="4" bestFit="1" customWidth="1"/>
    <col min="487" max="487" width="17" style="4" bestFit="1" customWidth="1"/>
    <col min="488" max="488" width="17.5703125" style="4" bestFit="1" customWidth="1"/>
    <col min="489" max="735" width="11.42578125" style="4"/>
    <col min="736" max="736" width="11" style="4" customWidth="1"/>
    <col min="737" max="737" width="18.5703125" style="4" customWidth="1"/>
    <col min="738" max="738" width="4.42578125" style="4" customWidth="1"/>
    <col min="739" max="739" width="71.28515625" style="4" customWidth="1"/>
    <col min="740" max="740" width="19.140625" style="4" customWidth="1"/>
    <col min="741" max="741" width="20.140625" style="4" bestFit="1" customWidth="1"/>
    <col min="742" max="742" width="18.5703125" style="4" bestFit="1" customWidth="1"/>
    <col min="743" max="743" width="17" style="4" bestFit="1" customWidth="1"/>
    <col min="744" max="744" width="17.5703125" style="4" bestFit="1" customWidth="1"/>
    <col min="745" max="991" width="11.42578125" style="4"/>
    <col min="992" max="992" width="11" style="4" customWidth="1"/>
    <col min="993" max="993" width="18.5703125" style="4" customWidth="1"/>
    <col min="994" max="994" width="4.42578125" style="4" customWidth="1"/>
    <col min="995" max="995" width="71.28515625" style="4" customWidth="1"/>
    <col min="996" max="996" width="19.140625" style="4" customWidth="1"/>
    <col min="997" max="997" width="20.140625" style="4" bestFit="1" customWidth="1"/>
    <col min="998" max="998" width="18.5703125" style="4" bestFit="1" customWidth="1"/>
    <col min="999" max="999" width="17" style="4" bestFit="1" customWidth="1"/>
    <col min="1000" max="1000" width="17.5703125" style="4" bestFit="1" customWidth="1"/>
    <col min="1001" max="1247" width="11.42578125" style="4"/>
    <col min="1248" max="1248" width="11" style="4" customWidth="1"/>
    <col min="1249" max="1249" width="18.5703125" style="4" customWidth="1"/>
    <col min="1250" max="1250" width="4.42578125" style="4" customWidth="1"/>
    <col min="1251" max="1251" width="71.28515625" style="4" customWidth="1"/>
    <col min="1252" max="1252" width="19.140625" style="4" customWidth="1"/>
    <col min="1253" max="1253" width="20.140625" style="4" bestFit="1" customWidth="1"/>
    <col min="1254" max="1254" width="18.5703125" style="4" bestFit="1" customWidth="1"/>
    <col min="1255" max="1255" width="17" style="4" bestFit="1" customWidth="1"/>
    <col min="1256" max="1256" width="17.5703125" style="4" bestFit="1" customWidth="1"/>
    <col min="1257" max="1503" width="11.42578125" style="4"/>
    <col min="1504" max="1504" width="11" style="4" customWidth="1"/>
    <col min="1505" max="1505" width="18.5703125" style="4" customWidth="1"/>
    <col min="1506" max="1506" width="4.42578125" style="4" customWidth="1"/>
    <col min="1507" max="1507" width="71.28515625" style="4" customWidth="1"/>
    <col min="1508" max="1508" width="19.140625" style="4" customWidth="1"/>
    <col min="1509" max="1509" width="20.140625" style="4" bestFit="1" customWidth="1"/>
    <col min="1510" max="1510" width="18.5703125" style="4" bestFit="1" customWidth="1"/>
    <col min="1511" max="1511" width="17" style="4" bestFit="1" customWidth="1"/>
    <col min="1512" max="1512" width="17.5703125" style="4" bestFit="1" customWidth="1"/>
    <col min="1513" max="1759" width="11.42578125" style="4"/>
    <col min="1760" max="1760" width="11" style="4" customWidth="1"/>
    <col min="1761" max="1761" width="18.5703125" style="4" customWidth="1"/>
    <col min="1762" max="1762" width="4.42578125" style="4" customWidth="1"/>
    <col min="1763" max="1763" width="71.28515625" style="4" customWidth="1"/>
    <col min="1764" max="1764" width="19.140625" style="4" customWidth="1"/>
    <col min="1765" max="1765" width="20.140625" style="4" bestFit="1" customWidth="1"/>
    <col min="1766" max="1766" width="18.5703125" style="4" bestFit="1" customWidth="1"/>
    <col min="1767" max="1767" width="17" style="4" bestFit="1" customWidth="1"/>
    <col min="1768" max="1768" width="17.5703125" style="4" bestFit="1" customWidth="1"/>
    <col min="1769" max="2015" width="11.42578125" style="4"/>
    <col min="2016" max="2016" width="11" style="4" customWidth="1"/>
    <col min="2017" max="2017" width="18.5703125" style="4" customWidth="1"/>
    <col min="2018" max="2018" width="4.42578125" style="4" customWidth="1"/>
    <col min="2019" max="2019" width="71.28515625" style="4" customWidth="1"/>
    <col min="2020" max="2020" width="19.140625" style="4" customWidth="1"/>
    <col min="2021" max="2021" width="20.140625" style="4" bestFit="1" customWidth="1"/>
    <col min="2022" max="2022" width="18.5703125" style="4" bestFit="1" customWidth="1"/>
    <col min="2023" max="2023" width="17" style="4" bestFit="1" customWidth="1"/>
    <col min="2024" max="2024" width="17.5703125" style="4" bestFit="1" customWidth="1"/>
    <col min="2025" max="2271" width="11.42578125" style="4"/>
    <col min="2272" max="2272" width="11" style="4" customWidth="1"/>
    <col min="2273" max="2273" width="18.5703125" style="4" customWidth="1"/>
    <col min="2274" max="2274" width="4.42578125" style="4" customWidth="1"/>
    <col min="2275" max="2275" width="71.28515625" style="4" customWidth="1"/>
    <col min="2276" max="2276" width="19.140625" style="4" customWidth="1"/>
    <col min="2277" max="2277" width="20.140625" style="4" bestFit="1" customWidth="1"/>
    <col min="2278" max="2278" width="18.5703125" style="4" bestFit="1" customWidth="1"/>
    <col min="2279" max="2279" width="17" style="4" bestFit="1" customWidth="1"/>
    <col min="2280" max="2280" width="17.5703125" style="4" bestFit="1" customWidth="1"/>
    <col min="2281" max="2527" width="11.42578125" style="4"/>
    <col min="2528" max="2528" width="11" style="4" customWidth="1"/>
    <col min="2529" max="2529" width="18.5703125" style="4" customWidth="1"/>
    <col min="2530" max="2530" width="4.42578125" style="4" customWidth="1"/>
    <col min="2531" max="2531" width="71.28515625" style="4" customWidth="1"/>
    <col min="2532" max="2532" width="19.140625" style="4" customWidth="1"/>
    <col min="2533" max="2533" width="20.140625" style="4" bestFit="1" customWidth="1"/>
    <col min="2534" max="2534" width="18.5703125" style="4" bestFit="1" customWidth="1"/>
    <col min="2535" max="2535" width="17" style="4" bestFit="1" customWidth="1"/>
    <col min="2536" max="2536" width="17.5703125" style="4" bestFit="1" customWidth="1"/>
    <col min="2537" max="2783" width="11.42578125" style="4"/>
    <col min="2784" max="2784" width="11" style="4" customWidth="1"/>
    <col min="2785" max="2785" width="18.5703125" style="4" customWidth="1"/>
    <col min="2786" max="2786" width="4.42578125" style="4" customWidth="1"/>
    <col min="2787" max="2787" width="71.28515625" style="4" customWidth="1"/>
    <col min="2788" max="2788" width="19.140625" style="4" customWidth="1"/>
    <col min="2789" max="2789" width="20.140625" style="4" bestFit="1" customWidth="1"/>
    <col min="2790" max="2790" width="18.5703125" style="4" bestFit="1" customWidth="1"/>
    <col min="2791" max="2791" width="17" style="4" bestFit="1" customWidth="1"/>
    <col min="2792" max="2792" width="17.5703125" style="4" bestFit="1" customWidth="1"/>
    <col min="2793" max="3039" width="11.42578125" style="4"/>
    <col min="3040" max="3040" width="11" style="4" customWidth="1"/>
    <col min="3041" max="3041" width="18.5703125" style="4" customWidth="1"/>
    <col min="3042" max="3042" width="4.42578125" style="4" customWidth="1"/>
    <col min="3043" max="3043" width="71.28515625" style="4" customWidth="1"/>
    <col min="3044" max="3044" width="19.140625" style="4" customWidth="1"/>
    <col min="3045" max="3045" width="20.140625" style="4" bestFit="1" customWidth="1"/>
    <col min="3046" max="3046" width="18.5703125" style="4" bestFit="1" customWidth="1"/>
    <col min="3047" max="3047" width="17" style="4" bestFit="1" customWidth="1"/>
    <col min="3048" max="3048" width="17.5703125" style="4" bestFit="1" customWidth="1"/>
    <col min="3049" max="3295" width="11.42578125" style="4"/>
    <col min="3296" max="3296" width="11" style="4" customWidth="1"/>
    <col min="3297" max="3297" width="18.5703125" style="4" customWidth="1"/>
    <col min="3298" max="3298" width="4.42578125" style="4" customWidth="1"/>
    <col min="3299" max="3299" width="71.28515625" style="4" customWidth="1"/>
    <col min="3300" max="3300" width="19.140625" style="4" customWidth="1"/>
    <col min="3301" max="3301" width="20.140625" style="4" bestFit="1" customWidth="1"/>
    <col min="3302" max="3302" width="18.5703125" style="4" bestFit="1" customWidth="1"/>
    <col min="3303" max="3303" width="17" style="4" bestFit="1" customWidth="1"/>
    <col min="3304" max="3304" width="17.5703125" style="4" bestFit="1" customWidth="1"/>
    <col min="3305" max="3551" width="11.42578125" style="4"/>
    <col min="3552" max="3552" width="11" style="4" customWidth="1"/>
    <col min="3553" max="3553" width="18.5703125" style="4" customWidth="1"/>
    <col min="3554" max="3554" width="4.42578125" style="4" customWidth="1"/>
    <col min="3555" max="3555" width="71.28515625" style="4" customWidth="1"/>
    <col min="3556" max="3556" width="19.140625" style="4" customWidth="1"/>
    <col min="3557" max="3557" width="20.140625" style="4" bestFit="1" customWidth="1"/>
    <col min="3558" max="3558" width="18.5703125" style="4" bestFit="1" customWidth="1"/>
    <col min="3559" max="3559" width="17" style="4" bestFit="1" customWidth="1"/>
    <col min="3560" max="3560" width="17.5703125" style="4" bestFit="1" customWidth="1"/>
    <col min="3561" max="3807" width="11.42578125" style="4"/>
    <col min="3808" max="3808" width="11" style="4" customWidth="1"/>
    <col min="3809" max="3809" width="18.5703125" style="4" customWidth="1"/>
    <col min="3810" max="3810" width="4.42578125" style="4" customWidth="1"/>
    <col min="3811" max="3811" width="71.28515625" style="4" customWidth="1"/>
    <col min="3812" max="3812" width="19.140625" style="4" customWidth="1"/>
    <col min="3813" max="3813" width="20.140625" style="4" bestFit="1" customWidth="1"/>
    <col min="3814" max="3814" width="18.5703125" style="4" bestFit="1" customWidth="1"/>
    <col min="3815" max="3815" width="17" style="4" bestFit="1" customWidth="1"/>
    <col min="3816" max="3816" width="17.5703125" style="4" bestFit="1" customWidth="1"/>
    <col min="3817" max="4063" width="11.42578125" style="4"/>
    <col min="4064" max="4064" width="11" style="4" customWidth="1"/>
    <col min="4065" max="4065" width="18.5703125" style="4" customWidth="1"/>
    <col min="4066" max="4066" width="4.42578125" style="4" customWidth="1"/>
    <col min="4067" max="4067" width="71.28515625" style="4" customWidth="1"/>
    <col min="4068" max="4068" width="19.140625" style="4" customWidth="1"/>
    <col min="4069" max="4069" width="20.140625" style="4" bestFit="1" customWidth="1"/>
    <col min="4070" max="4070" width="18.5703125" style="4" bestFit="1" customWidth="1"/>
    <col min="4071" max="4071" width="17" style="4" bestFit="1" customWidth="1"/>
    <col min="4072" max="4072" width="17.5703125" style="4" bestFit="1" customWidth="1"/>
    <col min="4073" max="4319" width="11.42578125" style="4"/>
    <col min="4320" max="4320" width="11" style="4" customWidth="1"/>
    <col min="4321" max="4321" width="18.5703125" style="4" customWidth="1"/>
    <col min="4322" max="4322" width="4.42578125" style="4" customWidth="1"/>
    <col min="4323" max="4323" width="71.28515625" style="4" customWidth="1"/>
    <col min="4324" max="4324" width="19.140625" style="4" customWidth="1"/>
    <col min="4325" max="4325" width="20.140625" style="4" bestFit="1" customWidth="1"/>
    <col min="4326" max="4326" width="18.5703125" style="4" bestFit="1" customWidth="1"/>
    <col min="4327" max="4327" width="17" style="4" bestFit="1" customWidth="1"/>
    <col min="4328" max="4328" width="17.5703125" style="4" bestFit="1" customWidth="1"/>
    <col min="4329" max="4575" width="11.42578125" style="4"/>
    <col min="4576" max="4576" width="11" style="4" customWidth="1"/>
    <col min="4577" max="4577" width="18.5703125" style="4" customWidth="1"/>
    <col min="4578" max="4578" width="4.42578125" style="4" customWidth="1"/>
    <col min="4579" max="4579" width="71.28515625" style="4" customWidth="1"/>
    <col min="4580" max="4580" width="19.140625" style="4" customWidth="1"/>
    <col min="4581" max="4581" width="20.140625" style="4" bestFit="1" customWidth="1"/>
    <col min="4582" max="4582" width="18.5703125" style="4" bestFit="1" customWidth="1"/>
    <col min="4583" max="4583" width="17" style="4" bestFit="1" customWidth="1"/>
    <col min="4584" max="4584" width="17.5703125" style="4" bestFit="1" customWidth="1"/>
    <col min="4585" max="4831" width="11.42578125" style="4"/>
    <col min="4832" max="4832" width="11" style="4" customWidth="1"/>
    <col min="4833" max="4833" width="18.5703125" style="4" customWidth="1"/>
    <col min="4834" max="4834" width="4.42578125" style="4" customWidth="1"/>
    <col min="4835" max="4835" width="71.28515625" style="4" customWidth="1"/>
    <col min="4836" max="4836" width="19.140625" style="4" customWidth="1"/>
    <col min="4837" max="4837" width="20.140625" style="4" bestFit="1" customWidth="1"/>
    <col min="4838" max="4838" width="18.5703125" style="4" bestFit="1" customWidth="1"/>
    <col min="4839" max="4839" width="17" style="4" bestFit="1" customWidth="1"/>
    <col min="4840" max="4840" width="17.5703125" style="4" bestFit="1" customWidth="1"/>
    <col min="4841" max="5087" width="11.42578125" style="4"/>
    <col min="5088" max="5088" width="11" style="4" customWidth="1"/>
    <col min="5089" max="5089" width="18.5703125" style="4" customWidth="1"/>
    <col min="5090" max="5090" width="4.42578125" style="4" customWidth="1"/>
    <col min="5091" max="5091" width="71.28515625" style="4" customWidth="1"/>
    <col min="5092" max="5092" width="19.140625" style="4" customWidth="1"/>
    <col min="5093" max="5093" width="20.140625" style="4" bestFit="1" customWidth="1"/>
    <col min="5094" max="5094" width="18.5703125" style="4" bestFit="1" customWidth="1"/>
    <col min="5095" max="5095" width="17" style="4" bestFit="1" customWidth="1"/>
    <col min="5096" max="5096" width="17.5703125" style="4" bestFit="1" customWidth="1"/>
    <col min="5097" max="5343" width="11.42578125" style="4"/>
    <col min="5344" max="5344" width="11" style="4" customWidth="1"/>
    <col min="5345" max="5345" width="18.5703125" style="4" customWidth="1"/>
    <col min="5346" max="5346" width="4.42578125" style="4" customWidth="1"/>
    <col min="5347" max="5347" width="71.28515625" style="4" customWidth="1"/>
    <col min="5348" max="5348" width="19.140625" style="4" customWidth="1"/>
    <col min="5349" max="5349" width="20.140625" style="4" bestFit="1" customWidth="1"/>
    <col min="5350" max="5350" width="18.5703125" style="4" bestFit="1" customWidth="1"/>
    <col min="5351" max="5351" width="17" style="4" bestFit="1" customWidth="1"/>
    <col min="5352" max="5352" width="17.5703125" style="4" bestFit="1" customWidth="1"/>
    <col min="5353" max="5599" width="11.42578125" style="4"/>
    <col min="5600" max="5600" width="11" style="4" customWidth="1"/>
    <col min="5601" max="5601" width="18.5703125" style="4" customWidth="1"/>
    <col min="5602" max="5602" width="4.42578125" style="4" customWidth="1"/>
    <col min="5603" max="5603" width="71.28515625" style="4" customWidth="1"/>
    <col min="5604" max="5604" width="19.140625" style="4" customWidth="1"/>
    <col min="5605" max="5605" width="20.140625" style="4" bestFit="1" customWidth="1"/>
    <col min="5606" max="5606" width="18.5703125" style="4" bestFit="1" customWidth="1"/>
    <col min="5607" max="5607" width="17" style="4" bestFit="1" customWidth="1"/>
    <col min="5608" max="5608" width="17.5703125" style="4" bestFit="1" customWidth="1"/>
    <col min="5609" max="5855" width="11.42578125" style="4"/>
    <col min="5856" max="5856" width="11" style="4" customWidth="1"/>
    <col min="5857" max="5857" width="18.5703125" style="4" customWidth="1"/>
    <col min="5858" max="5858" width="4.42578125" style="4" customWidth="1"/>
    <col min="5859" max="5859" width="71.28515625" style="4" customWidth="1"/>
    <col min="5860" max="5860" width="19.140625" style="4" customWidth="1"/>
    <col min="5861" max="5861" width="20.140625" style="4" bestFit="1" customWidth="1"/>
    <col min="5862" max="5862" width="18.5703125" style="4" bestFit="1" customWidth="1"/>
    <col min="5863" max="5863" width="17" style="4" bestFit="1" customWidth="1"/>
    <col min="5864" max="5864" width="17.5703125" style="4" bestFit="1" customWidth="1"/>
    <col min="5865" max="6111" width="11.42578125" style="4"/>
    <col min="6112" max="6112" width="11" style="4" customWidth="1"/>
    <col min="6113" max="6113" width="18.5703125" style="4" customWidth="1"/>
    <col min="6114" max="6114" width="4.42578125" style="4" customWidth="1"/>
    <col min="6115" max="6115" width="71.28515625" style="4" customWidth="1"/>
    <col min="6116" max="6116" width="19.140625" style="4" customWidth="1"/>
    <col min="6117" max="6117" width="20.140625" style="4" bestFit="1" customWidth="1"/>
    <col min="6118" max="6118" width="18.5703125" style="4" bestFit="1" customWidth="1"/>
    <col min="6119" max="6119" width="17" style="4" bestFit="1" customWidth="1"/>
    <col min="6120" max="6120" width="17.5703125" style="4" bestFit="1" customWidth="1"/>
    <col min="6121" max="6367" width="11.42578125" style="4"/>
    <col min="6368" max="6368" width="11" style="4" customWidth="1"/>
    <col min="6369" max="6369" width="18.5703125" style="4" customWidth="1"/>
    <col min="6370" max="6370" width="4.42578125" style="4" customWidth="1"/>
    <col min="6371" max="6371" width="71.28515625" style="4" customWidth="1"/>
    <col min="6372" max="6372" width="19.140625" style="4" customWidth="1"/>
    <col min="6373" max="6373" width="20.140625" style="4" bestFit="1" customWidth="1"/>
    <col min="6374" max="6374" width="18.5703125" style="4" bestFit="1" customWidth="1"/>
    <col min="6375" max="6375" width="17" style="4" bestFit="1" customWidth="1"/>
    <col min="6376" max="6376" width="17.5703125" style="4" bestFit="1" customWidth="1"/>
    <col min="6377" max="6623" width="11.42578125" style="4"/>
    <col min="6624" max="6624" width="11" style="4" customWidth="1"/>
    <col min="6625" max="6625" width="18.5703125" style="4" customWidth="1"/>
    <col min="6626" max="6626" width="4.42578125" style="4" customWidth="1"/>
    <col min="6627" max="6627" width="71.28515625" style="4" customWidth="1"/>
    <col min="6628" max="6628" width="19.140625" style="4" customWidth="1"/>
    <col min="6629" max="6629" width="20.140625" style="4" bestFit="1" customWidth="1"/>
    <col min="6630" max="6630" width="18.5703125" style="4" bestFit="1" customWidth="1"/>
    <col min="6631" max="6631" width="17" style="4" bestFit="1" customWidth="1"/>
    <col min="6632" max="6632" width="17.5703125" style="4" bestFit="1" customWidth="1"/>
    <col min="6633" max="6879" width="11.42578125" style="4"/>
    <col min="6880" max="6880" width="11" style="4" customWidth="1"/>
    <col min="6881" max="6881" width="18.5703125" style="4" customWidth="1"/>
    <col min="6882" max="6882" width="4.42578125" style="4" customWidth="1"/>
    <col min="6883" max="6883" width="71.28515625" style="4" customWidth="1"/>
    <col min="6884" max="6884" width="19.140625" style="4" customWidth="1"/>
    <col min="6885" max="6885" width="20.140625" style="4" bestFit="1" customWidth="1"/>
    <col min="6886" max="6886" width="18.5703125" style="4" bestFit="1" customWidth="1"/>
    <col min="6887" max="6887" width="17" style="4" bestFit="1" customWidth="1"/>
    <col min="6888" max="6888" width="17.5703125" style="4" bestFit="1" customWidth="1"/>
    <col min="6889" max="7135" width="11.42578125" style="4"/>
    <col min="7136" max="7136" width="11" style="4" customWidth="1"/>
    <col min="7137" max="7137" width="18.5703125" style="4" customWidth="1"/>
    <col min="7138" max="7138" width="4.42578125" style="4" customWidth="1"/>
    <col min="7139" max="7139" width="71.28515625" style="4" customWidth="1"/>
    <col min="7140" max="7140" width="19.140625" style="4" customWidth="1"/>
    <col min="7141" max="7141" width="20.140625" style="4" bestFit="1" customWidth="1"/>
    <col min="7142" max="7142" width="18.5703125" style="4" bestFit="1" customWidth="1"/>
    <col min="7143" max="7143" width="17" style="4" bestFit="1" customWidth="1"/>
    <col min="7144" max="7144" width="17.5703125" style="4" bestFit="1" customWidth="1"/>
    <col min="7145" max="7391" width="11.42578125" style="4"/>
    <col min="7392" max="7392" width="11" style="4" customWidth="1"/>
    <col min="7393" max="7393" width="18.5703125" style="4" customWidth="1"/>
    <col min="7394" max="7394" width="4.42578125" style="4" customWidth="1"/>
    <col min="7395" max="7395" width="71.28515625" style="4" customWidth="1"/>
    <col min="7396" max="7396" width="19.140625" style="4" customWidth="1"/>
    <col min="7397" max="7397" width="20.140625" style="4" bestFit="1" customWidth="1"/>
    <col min="7398" max="7398" width="18.5703125" style="4" bestFit="1" customWidth="1"/>
    <col min="7399" max="7399" width="17" style="4" bestFit="1" customWidth="1"/>
    <col min="7400" max="7400" width="17.5703125" style="4" bestFit="1" customWidth="1"/>
    <col min="7401" max="7647" width="11.42578125" style="4"/>
    <col min="7648" max="7648" width="11" style="4" customWidth="1"/>
    <col min="7649" max="7649" width="18.5703125" style="4" customWidth="1"/>
    <col min="7650" max="7650" width="4.42578125" style="4" customWidth="1"/>
    <col min="7651" max="7651" width="71.28515625" style="4" customWidth="1"/>
    <col min="7652" max="7652" width="19.140625" style="4" customWidth="1"/>
    <col min="7653" max="7653" width="20.140625" style="4" bestFit="1" customWidth="1"/>
    <col min="7654" max="7654" width="18.5703125" style="4" bestFit="1" customWidth="1"/>
    <col min="7655" max="7655" width="17" style="4" bestFit="1" customWidth="1"/>
    <col min="7656" max="7656" width="17.5703125" style="4" bestFit="1" customWidth="1"/>
    <col min="7657" max="7903" width="11.42578125" style="4"/>
    <col min="7904" max="7904" width="11" style="4" customWidth="1"/>
    <col min="7905" max="7905" width="18.5703125" style="4" customWidth="1"/>
    <col min="7906" max="7906" width="4.42578125" style="4" customWidth="1"/>
    <col min="7907" max="7907" width="71.28515625" style="4" customWidth="1"/>
    <col min="7908" max="7908" width="19.140625" style="4" customWidth="1"/>
    <col min="7909" max="7909" width="20.140625" style="4" bestFit="1" customWidth="1"/>
    <col min="7910" max="7910" width="18.5703125" style="4" bestFit="1" customWidth="1"/>
    <col min="7911" max="7911" width="17" style="4" bestFit="1" customWidth="1"/>
    <col min="7912" max="7912" width="17.5703125" style="4" bestFit="1" customWidth="1"/>
    <col min="7913" max="8159" width="11.42578125" style="4"/>
    <col min="8160" max="8160" width="11" style="4" customWidth="1"/>
    <col min="8161" max="8161" width="18.5703125" style="4" customWidth="1"/>
    <col min="8162" max="8162" width="4.42578125" style="4" customWidth="1"/>
    <col min="8163" max="8163" width="71.28515625" style="4" customWidth="1"/>
    <col min="8164" max="8164" width="19.140625" style="4" customWidth="1"/>
    <col min="8165" max="8165" width="20.140625" style="4" bestFit="1" customWidth="1"/>
    <col min="8166" max="8166" width="18.5703125" style="4" bestFit="1" customWidth="1"/>
    <col min="8167" max="8167" width="17" style="4" bestFit="1" customWidth="1"/>
    <col min="8168" max="8168" width="17.5703125" style="4" bestFit="1" customWidth="1"/>
    <col min="8169" max="8415" width="11.42578125" style="4"/>
    <col min="8416" max="8416" width="11" style="4" customWidth="1"/>
    <col min="8417" max="8417" width="18.5703125" style="4" customWidth="1"/>
    <col min="8418" max="8418" width="4.42578125" style="4" customWidth="1"/>
    <col min="8419" max="8419" width="71.28515625" style="4" customWidth="1"/>
    <col min="8420" max="8420" width="19.140625" style="4" customWidth="1"/>
    <col min="8421" max="8421" width="20.140625" style="4" bestFit="1" customWidth="1"/>
    <col min="8422" max="8422" width="18.5703125" style="4" bestFit="1" customWidth="1"/>
    <col min="8423" max="8423" width="17" style="4" bestFit="1" customWidth="1"/>
    <col min="8424" max="8424" width="17.5703125" style="4" bestFit="1" customWidth="1"/>
    <col min="8425" max="8671" width="11.42578125" style="4"/>
    <col min="8672" max="8672" width="11" style="4" customWidth="1"/>
    <col min="8673" max="8673" width="18.5703125" style="4" customWidth="1"/>
    <col min="8674" max="8674" width="4.42578125" style="4" customWidth="1"/>
    <col min="8675" max="8675" width="71.28515625" style="4" customWidth="1"/>
    <col min="8676" max="8676" width="19.140625" style="4" customWidth="1"/>
    <col min="8677" max="8677" width="20.140625" style="4" bestFit="1" customWidth="1"/>
    <col min="8678" max="8678" width="18.5703125" style="4" bestFit="1" customWidth="1"/>
    <col min="8679" max="8679" width="17" style="4" bestFit="1" customWidth="1"/>
    <col min="8680" max="8680" width="17.5703125" style="4" bestFit="1" customWidth="1"/>
    <col min="8681" max="8927" width="11.42578125" style="4"/>
    <col min="8928" max="8928" width="11" style="4" customWidth="1"/>
    <col min="8929" max="8929" width="18.5703125" style="4" customWidth="1"/>
    <col min="8930" max="8930" width="4.42578125" style="4" customWidth="1"/>
    <col min="8931" max="8931" width="71.28515625" style="4" customWidth="1"/>
    <col min="8932" max="8932" width="19.140625" style="4" customWidth="1"/>
    <col min="8933" max="8933" width="20.140625" style="4" bestFit="1" customWidth="1"/>
    <col min="8934" max="8934" width="18.5703125" style="4" bestFit="1" customWidth="1"/>
    <col min="8935" max="8935" width="17" style="4" bestFit="1" customWidth="1"/>
    <col min="8936" max="8936" width="17.5703125" style="4" bestFit="1" customWidth="1"/>
    <col min="8937" max="9183" width="11.42578125" style="4"/>
    <col min="9184" max="9184" width="11" style="4" customWidth="1"/>
    <col min="9185" max="9185" width="18.5703125" style="4" customWidth="1"/>
    <col min="9186" max="9186" width="4.42578125" style="4" customWidth="1"/>
    <col min="9187" max="9187" width="71.28515625" style="4" customWidth="1"/>
    <col min="9188" max="9188" width="19.140625" style="4" customWidth="1"/>
    <col min="9189" max="9189" width="20.140625" style="4" bestFit="1" customWidth="1"/>
    <col min="9190" max="9190" width="18.5703125" style="4" bestFit="1" customWidth="1"/>
    <col min="9191" max="9191" width="17" style="4" bestFit="1" customWidth="1"/>
    <col min="9192" max="9192" width="17.5703125" style="4" bestFit="1" customWidth="1"/>
    <col min="9193" max="9439" width="11.42578125" style="4"/>
    <col min="9440" max="9440" width="11" style="4" customWidth="1"/>
    <col min="9441" max="9441" width="18.5703125" style="4" customWidth="1"/>
    <col min="9442" max="9442" width="4.42578125" style="4" customWidth="1"/>
    <col min="9443" max="9443" width="71.28515625" style="4" customWidth="1"/>
    <col min="9444" max="9444" width="19.140625" style="4" customWidth="1"/>
    <col min="9445" max="9445" width="20.140625" style="4" bestFit="1" customWidth="1"/>
    <col min="9446" max="9446" width="18.5703125" style="4" bestFit="1" customWidth="1"/>
    <col min="9447" max="9447" width="17" style="4" bestFit="1" customWidth="1"/>
    <col min="9448" max="9448" width="17.5703125" style="4" bestFit="1" customWidth="1"/>
    <col min="9449" max="9695" width="11.42578125" style="4"/>
    <col min="9696" max="9696" width="11" style="4" customWidth="1"/>
    <col min="9697" max="9697" width="18.5703125" style="4" customWidth="1"/>
    <col min="9698" max="9698" width="4.42578125" style="4" customWidth="1"/>
    <col min="9699" max="9699" width="71.28515625" style="4" customWidth="1"/>
    <col min="9700" max="9700" width="19.140625" style="4" customWidth="1"/>
    <col min="9701" max="9701" width="20.140625" style="4" bestFit="1" customWidth="1"/>
    <col min="9702" max="9702" width="18.5703125" style="4" bestFit="1" customWidth="1"/>
    <col min="9703" max="9703" width="17" style="4" bestFit="1" customWidth="1"/>
    <col min="9704" max="9704" width="17.5703125" style="4" bestFit="1" customWidth="1"/>
    <col min="9705" max="9951" width="11.42578125" style="4"/>
    <col min="9952" max="9952" width="11" style="4" customWidth="1"/>
    <col min="9953" max="9953" width="18.5703125" style="4" customWidth="1"/>
    <col min="9954" max="9954" width="4.42578125" style="4" customWidth="1"/>
    <col min="9955" max="9955" width="71.28515625" style="4" customWidth="1"/>
    <col min="9956" max="9956" width="19.140625" style="4" customWidth="1"/>
    <col min="9957" max="9957" width="20.140625" style="4" bestFit="1" customWidth="1"/>
    <col min="9958" max="9958" width="18.5703125" style="4" bestFit="1" customWidth="1"/>
    <col min="9959" max="9959" width="17" style="4" bestFit="1" customWidth="1"/>
    <col min="9960" max="9960" width="17.5703125" style="4" bestFit="1" customWidth="1"/>
    <col min="9961" max="10207" width="11.42578125" style="4"/>
    <col min="10208" max="10208" width="11" style="4" customWidth="1"/>
    <col min="10209" max="10209" width="18.5703125" style="4" customWidth="1"/>
    <col min="10210" max="10210" width="4.42578125" style="4" customWidth="1"/>
    <col min="10211" max="10211" width="71.28515625" style="4" customWidth="1"/>
    <col min="10212" max="10212" width="19.140625" style="4" customWidth="1"/>
    <col min="10213" max="10213" width="20.140625" style="4" bestFit="1" customWidth="1"/>
    <col min="10214" max="10214" width="18.5703125" style="4" bestFit="1" customWidth="1"/>
    <col min="10215" max="10215" width="17" style="4" bestFit="1" customWidth="1"/>
    <col min="10216" max="10216" width="17.5703125" style="4" bestFit="1" customWidth="1"/>
    <col min="10217" max="10463" width="11.42578125" style="4"/>
    <col min="10464" max="10464" width="11" style="4" customWidth="1"/>
    <col min="10465" max="10465" width="18.5703125" style="4" customWidth="1"/>
    <col min="10466" max="10466" width="4.42578125" style="4" customWidth="1"/>
    <col min="10467" max="10467" width="71.28515625" style="4" customWidth="1"/>
    <col min="10468" max="10468" width="19.140625" style="4" customWidth="1"/>
    <col min="10469" max="10469" width="20.140625" style="4" bestFit="1" customWidth="1"/>
    <col min="10470" max="10470" width="18.5703125" style="4" bestFit="1" customWidth="1"/>
    <col min="10471" max="10471" width="17" style="4" bestFit="1" customWidth="1"/>
    <col min="10472" max="10472" width="17.5703125" style="4" bestFit="1" customWidth="1"/>
    <col min="10473" max="10719" width="11.42578125" style="4"/>
    <col min="10720" max="10720" width="11" style="4" customWidth="1"/>
    <col min="10721" max="10721" width="18.5703125" style="4" customWidth="1"/>
    <col min="10722" max="10722" width="4.42578125" style="4" customWidth="1"/>
    <col min="10723" max="10723" width="71.28515625" style="4" customWidth="1"/>
    <col min="10724" max="10724" width="19.140625" style="4" customWidth="1"/>
    <col min="10725" max="10725" width="20.140625" style="4" bestFit="1" customWidth="1"/>
    <col min="10726" max="10726" width="18.5703125" style="4" bestFit="1" customWidth="1"/>
    <col min="10727" max="10727" width="17" style="4" bestFit="1" customWidth="1"/>
    <col min="10728" max="10728" width="17.5703125" style="4" bestFit="1" customWidth="1"/>
    <col min="10729" max="10975" width="11.42578125" style="4"/>
    <col min="10976" max="10976" width="11" style="4" customWidth="1"/>
    <col min="10977" max="10977" width="18.5703125" style="4" customWidth="1"/>
    <col min="10978" max="10978" width="4.42578125" style="4" customWidth="1"/>
    <col min="10979" max="10979" width="71.28515625" style="4" customWidth="1"/>
    <col min="10980" max="10980" width="19.140625" style="4" customWidth="1"/>
    <col min="10981" max="10981" width="20.140625" style="4" bestFit="1" customWidth="1"/>
    <col min="10982" max="10982" width="18.5703125" style="4" bestFit="1" customWidth="1"/>
    <col min="10983" max="10983" width="17" style="4" bestFit="1" customWidth="1"/>
    <col min="10984" max="10984" width="17.5703125" style="4" bestFit="1" customWidth="1"/>
    <col min="10985" max="11231" width="11.42578125" style="4"/>
    <col min="11232" max="11232" width="11" style="4" customWidth="1"/>
    <col min="11233" max="11233" width="18.5703125" style="4" customWidth="1"/>
    <col min="11234" max="11234" width="4.42578125" style="4" customWidth="1"/>
    <col min="11235" max="11235" width="71.28515625" style="4" customWidth="1"/>
    <col min="11236" max="11236" width="19.140625" style="4" customWidth="1"/>
    <col min="11237" max="11237" width="20.140625" style="4" bestFit="1" customWidth="1"/>
    <col min="11238" max="11238" width="18.5703125" style="4" bestFit="1" customWidth="1"/>
    <col min="11239" max="11239" width="17" style="4" bestFit="1" customWidth="1"/>
    <col min="11240" max="11240" width="17.5703125" style="4" bestFit="1" customWidth="1"/>
    <col min="11241" max="11487" width="11.42578125" style="4"/>
    <col min="11488" max="11488" width="11" style="4" customWidth="1"/>
    <col min="11489" max="11489" width="18.5703125" style="4" customWidth="1"/>
    <col min="11490" max="11490" width="4.42578125" style="4" customWidth="1"/>
    <col min="11491" max="11491" width="71.28515625" style="4" customWidth="1"/>
    <col min="11492" max="11492" width="19.140625" style="4" customWidth="1"/>
    <col min="11493" max="11493" width="20.140625" style="4" bestFit="1" customWidth="1"/>
    <col min="11494" max="11494" width="18.5703125" style="4" bestFit="1" customWidth="1"/>
    <col min="11495" max="11495" width="17" style="4" bestFit="1" customWidth="1"/>
    <col min="11496" max="11496" width="17.5703125" style="4" bestFit="1" customWidth="1"/>
    <col min="11497" max="11743" width="11.42578125" style="4"/>
    <col min="11744" max="11744" width="11" style="4" customWidth="1"/>
    <col min="11745" max="11745" width="18.5703125" style="4" customWidth="1"/>
    <col min="11746" max="11746" width="4.42578125" style="4" customWidth="1"/>
    <col min="11747" max="11747" width="71.28515625" style="4" customWidth="1"/>
    <col min="11748" max="11748" width="19.140625" style="4" customWidth="1"/>
    <col min="11749" max="11749" width="20.140625" style="4" bestFit="1" customWidth="1"/>
    <col min="11750" max="11750" width="18.5703125" style="4" bestFit="1" customWidth="1"/>
    <col min="11751" max="11751" width="17" style="4" bestFit="1" customWidth="1"/>
    <col min="11752" max="11752" width="17.5703125" style="4" bestFit="1" customWidth="1"/>
    <col min="11753" max="11999" width="11.42578125" style="4"/>
    <col min="12000" max="12000" width="11" style="4" customWidth="1"/>
    <col min="12001" max="12001" width="18.5703125" style="4" customWidth="1"/>
    <col min="12002" max="12002" width="4.42578125" style="4" customWidth="1"/>
    <col min="12003" max="12003" width="71.28515625" style="4" customWidth="1"/>
    <col min="12004" max="12004" width="19.140625" style="4" customWidth="1"/>
    <col min="12005" max="12005" width="20.140625" style="4" bestFit="1" customWidth="1"/>
    <col min="12006" max="12006" width="18.5703125" style="4" bestFit="1" customWidth="1"/>
    <col min="12007" max="12007" width="17" style="4" bestFit="1" customWidth="1"/>
    <col min="12008" max="12008" width="17.5703125" style="4" bestFit="1" customWidth="1"/>
    <col min="12009" max="12255" width="11.42578125" style="4"/>
    <col min="12256" max="12256" width="11" style="4" customWidth="1"/>
    <col min="12257" max="12257" width="18.5703125" style="4" customWidth="1"/>
    <col min="12258" max="12258" width="4.42578125" style="4" customWidth="1"/>
    <col min="12259" max="12259" width="71.28515625" style="4" customWidth="1"/>
    <col min="12260" max="12260" width="19.140625" style="4" customWidth="1"/>
    <col min="12261" max="12261" width="20.140625" style="4" bestFit="1" customWidth="1"/>
    <col min="12262" max="12262" width="18.5703125" style="4" bestFit="1" customWidth="1"/>
    <col min="12263" max="12263" width="17" style="4" bestFit="1" customWidth="1"/>
    <col min="12264" max="12264" width="17.5703125" style="4" bestFit="1" customWidth="1"/>
    <col min="12265" max="12511" width="11.42578125" style="4"/>
    <col min="12512" max="12512" width="11" style="4" customWidth="1"/>
    <col min="12513" max="12513" width="18.5703125" style="4" customWidth="1"/>
    <col min="12514" max="12514" width="4.42578125" style="4" customWidth="1"/>
    <col min="12515" max="12515" width="71.28515625" style="4" customWidth="1"/>
    <col min="12516" max="12516" width="19.140625" style="4" customWidth="1"/>
    <col min="12517" max="12517" width="20.140625" style="4" bestFit="1" customWidth="1"/>
    <col min="12518" max="12518" width="18.5703125" style="4" bestFit="1" customWidth="1"/>
    <col min="12519" max="12519" width="17" style="4" bestFit="1" customWidth="1"/>
    <col min="12520" max="12520" width="17.5703125" style="4" bestFit="1" customWidth="1"/>
    <col min="12521" max="12767" width="11.42578125" style="4"/>
    <col min="12768" max="12768" width="11" style="4" customWidth="1"/>
    <col min="12769" max="12769" width="18.5703125" style="4" customWidth="1"/>
    <col min="12770" max="12770" width="4.42578125" style="4" customWidth="1"/>
    <col min="12771" max="12771" width="71.28515625" style="4" customWidth="1"/>
    <col min="12772" max="12772" width="19.140625" style="4" customWidth="1"/>
    <col min="12773" max="12773" width="20.140625" style="4" bestFit="1" customWidth="1"/>
    <col min="12774" max="12774" width="18.5703125" style="4" bestFit="1" customWidth="1"/>
    <col min="12775" max="12775" width="17" style="4" bestFit="1" customWidth="1"/>
    <col min="12776" max="12776" width="17.5703125" style="4" bestFit="1" customWidth="1"/>
    <col min="12777" max="13023" width="11.42578125" style="4"/>
    <col min="13024" max="13024" width="11" style="4" customWidth="1"/>
    <col min="13025" max="13025" width="18.5703125" style="4" customWidth="1"/>
    <col min="13026" max="13026" width="4.42578125" style="4" customWidth="1"/>
    <col min="13027" max="13027" width="71.28515625" style="4" customWidth="1"/>
    <col min="13028" max="13028" width="19.140625" style="4" customWidth="1"/>
    <col min="13029" max="13029" width="20.140625" style="4" bestFit="1" customWidth="1"/>
    <col min="13030" max="13030" width="18.5703125" style="4" bestFit="1" customWidth="1"/>
    <col min="13031" max="13031" width="17" style="4" bestFit="1" customWidth="1"/>
    <col min="13032" max="13032" width="17.5703125" style="4" bestFit="1" customWidth="1"/>
    <col min="13033" max="13279" width="11.42578125" style="4"/>
    <col min="13280" max="13280" width="11" style="4" customWidth="1"/>
    <col min="13281" max="13281" width="18.5703125" style="4" customWidth="1"/>
    <col min="13282" max="13282" width="4.42578125" style="4" customWidth="1"/>
    <col min="13283" max="13283" width="71.28515625" style="4" customWidth="1"/>
    <col min="13284" max="13284" width="19.140625" style="4" customWidth="1"/>
    <col min="13285" max="13285" width="20.140625" style="4" bestFit="1" customWidth="1"/>
    <col min="13286" max="13286" width="18.5703125" style="4" bestFit="1" customWidth="1"/>
    <col min="13287" max="13287" width="17" style="4" bestFit="1" customWidth="1"/>
    <col min="13288" max="13288" width="17.5703125" style="4" bestFit="1" customWidth="1"/>
    <col min="13289" max="13535" width="11.42578125" style="4"/>
    <col min="13536" max="13536" width="11" style="4" customWidth="1"/>
    <col min="13537" max="13537" width="18.5703125" style="4" customWidth="1"/>
    <col min="13538" max="13538" width="4.42578125" style="4" customWidth="1"/>
    <col min="13539" max="13539" width="71.28515625" style="4" customWidth="1"/>
    <col min="13540" max="13540" width="19.140625" style="4" customWidth="1"/>
    <col min="13541" max="13541" width="20.140625" style="4" bestFit="1" customWidth="1"/>
    <col min="13542" max="13542" width="18.5703125" style="4" bestFit="1" customWidth="1"/>
    <col min="13543" max="13543" width="17" style="4" bestFit="1" customWidth="1"/>
    <col min="13544" max="13544" width="17.5703125" style="4" bestFit="1" customWidth="1"/>
    <col min="13545" max="13791" width="11.42578125" style="4"/>
    <col min="13792" max="13792" width="11" style="4" customWidth="1"/>
    <col min="13793" max="13793" width="18.5703125" style="4" customWidth="1"/>
    <col min="13794" max="13794" width="4.42578125" style="4" customWidth="1"/>
    <col min="13795" max="13795" width="71.28515625" style="4" customWidth="1"/>
    <col min="13796" max="13796" width="19.140625" style="4" customWidth="1"/>
    <col min="13797" max="13797" width="20.140625" style="4" bestFit="1" customWidth="1"/>
    <col min="13798" max="13798" width="18.5703125" style="4" bestFit="1" customWidth="1"/>
    <col min="13799" max="13799" width="17" style="4" bestFit="1" customWidth="1"/>
    <col min="13800" max="13800" width="17.5703125" style="4" bestFit="1" customWidth="1"/>
    <col min="13801" max="14047" width="11.42578125" style="4"/>
    <col min="14048" max="14048" width="11" style="4" customWidth="1"/>
    <col min="14049" max="14049" width="18.5703125" style="4" customWidth="1"/>
    <col min="14050" max="14050" width="4.42578125" style="4" customWidth="1"/>
    <col min="14051" max="14051" width="71.28515625" style="4" customWidth="1"/>
    <col min="14052" max="14052" width="19.140625" style="4" customWidth="1"/>
    <col min="14053" max="14053" width="20.140625" style="4" bestFit="1" customWidth="1"/>
    <col min="14054" max="14054" width="18.5703125" style="4" bestFit="1" customWidth="1"/>
    <col min="14055" max="14055" width="17" style="4" bestFit="1" customWidth="1"/>
    <col min="14056" max="14056" width="17.5703125" style="4" bestFit="1" customWidth="1"/>
    <col min="14057" max="14303" width="11.42578125" style="4"/>
    <col min="14304" max="14304" width="11" style="4" customWidth="1"/>
    <col min="14305" max="14305" width="18.5703125" style="4" customWidth="1"/>
    <col min="14306" max="14306" width="4.42578125" style="4" customWidth="1"/>
    <col min="14307" max="14307" width="71.28515625" style="4" customWidth="1"/>
    <col min="14308" max="14308" width="19.140625" style="4" customWidth="1"/>
    <col min="14309" max="14309" width="20.140625" style="4" bestFit="1" customWidth="1"/>
    <col min="14310" max="14310" width="18.5703125" style="4" bestFit="1" customWidth="1"/>
    <col min="14311" max="14311" width="17" style="4" bestFit="1" customWidth="1"/>
    <col min="14312" max="14312" width="17.5703125" style="4" bestFit="1" customWidth="1"/>
    <col min="14313" max="14559" width="11.42578125" style="4"/>
    <col min="14560" max="14560" width="11" style="4" customWidth="1"/>
    <col min="14561" max="14561" width="18.5703125" style="4" customWidth="1"/>
    <col min="14562" max="14562" width="4.42578125" style="4" customWidth="1"/>
    <col min="14563" max="14563" width="71.28515625" style="4" customWidth="1"/>
    <col min="14564" max="14564" width="19.140625" style="4" customWidth="1"/>
    <col min="14565" max="14565" width="20.140625" style="4" bestFit="1" customWidth="1"/>
    <col min="14566" max="14566" width="18.5703125" style="4" bestFit="1" customWidth="1"/>
    <col min="14567" max="14567" width="17" style="4" bestFit="1" customWidth="1"/>
    <col min="14568" max="14568" width="17.5703125" style="4" bestFit="1" customWidth="1"/>
    <col min="14569" max="14815" width="11.42578125" style="4"/>
    <col min="14816" max="14816" width="11" style="4" customWidth="1"/>
    <col min="14817" max="14817" width="18.5703125" style="4" customWidth="1"/>
    <col min="14818" max="14818" width="4.42578125" style="4" customWidth="1"/>
    <col min="14819" max="14819" width="71.28515625" style="4" customWidth="1"/>
    <col min="14820" max="14820" width="19.140625" style="4" customWidth="1"/>
    <col min="14821" max="14821" width="20.140625" style="4" bestFit="1" customWidth="1"/>
    <col min="14822" max="14822" width="18.5703125" style="4" bestFit="1" customWidth="1"/>
    <col min="14823" max="14823" width="17" style="4" bestFit="1" customWidth="1"/>
    <col min="14824" max="14824" width="17.5703125" style="4" bestFit="1" customWidth="1"/>
    <col min="14825" max="15071" width="11.42578125" style="4"/>
    <col min="15072" max="15072" width="11" style="4" customWidth="1"/>
    <col min="15073" max="15073" width="18.5703125" style="4" customWidth="1"/>
    <col min="15074" max="15074" width="4.42578125" style="4" customWidth="1"/>
    <col min="15075" max="15075" width="71.28515625" style="4" customWidth="1"/>
    <col min="15076" max="15076" width="19.140625" style="4" customWidth="1"/>
    <col min="15077" max="15077" width="20.140625" style="4" bestFit="1" customWidth="1"/>
    <col min="15078" max="15078" width="18.5703125" style="4" bestFit="1" customWidth="1"/>
    <col min="15079" max="15079" width="17" style="4" bestFit="1" customWidth="1"/>
    <col min="15080" max="15080" width="17.5703125" style="4" bestFit="1" customWidth="1"/>
    <col min="15081" max="15327" width="11.42578125" style="4"/>
    <col min="15328" max="15328" width="11" style="4" customWidth="1"/>
    <col min="15329" max="15329" width="18.5703125" style="4" customWidth="1"/>
    <col min="15330" max="15330" width="4.42578125" style="4" customWidth="1"/>
    <col min="15331" max="15331" width="71.28515625" style="4" customWidth="1"/>
    <col min="15332" max="15332" width="19.140625" style="4" customWidth="1"/>
    <col min="15333" max="15333" width="20.140625" style="4" bestFit="1" customWidth="1"/>
    <col min="15334" max="15334" width="18.5703125" style="4" bestFit="1" customWidth="1"/>
    <col min="15335" max="15335" width="17" style="4" bestFit="1" customWidth="1"/>
    <col min="15336" max="15336" width="17.5703125" style="4" bestFit="1" customWidth="1"/>
    <col min="15337" max="15583" width="11.42578125" style="4"/>
    <col min="15584" max="15584" width="11" style="4" customWidth="1"/>
    <col min="15585" max="15585" width="18.5703125" style="4" customWidth="1"/>
    <col min="15586" max="15586" width="4.42578125" style="4" customWidth="1"/>
    <col min="15587" max="15587" width="71.28515625" style="4" customWidth="1"/>
    <col min="15588" max="15588" width="19.140625" style="4" customWidth="1"/>
    <col min="15589" max="15589" width="20.140625" style="4" bestFit="1" customWidth="1"/>
    <col min="15590" max="15590" width="18.5703125" style="4" bestFit="1" customWidth="1"/>
    <col min="15591" max="15591" width="17" style="4" bestFit="1" customWidth="1"/>
    <col min="15592" max="15592" width="17.5703125" style="4" bestFit="1" customWidth="1"/>
    <col min="15593" max="15839" width="11.42578125" style="4"/>
    <col min="15840" max="15840" width="11" style="4" customWidth="1"/>
    <col min="15841" max="15841" width="18.5703125" style="4" customWidth="1"/>
    <col min="15842" max="15842" width="4.42578125" style="4" customWidth="1"/>
    <col min="15843" max="15843" width="71.28515625" style="4" customWidth="1"/>
    <col min="15844" max="15844" width="19.140625" style="4" customWidth="1"/>
    <col min="15845" max="15845" width="20.140625" style="4" bestFit="1" customWidth="1"/>
    <col min="15846" max="15846" width="18.5703125" style="4" bestFit="1" customWidth="1"/>
    <col min="15847" max="15847" width="17" style="4" bestFit="1" customWidth="1"/>
    <col min="15848" max="15848" width="17.5703125" style="4" bestFit="1" customWidth="1"/>
    <col min="15849" max="16095" width="11.42578125" style="4"/>
    <col min="16096" max="16096" width="11" style="4" customWidth="1"/>
    <col min="16097" max="16097" width="18.5703125" style="4" customWidth="1"/>
    <col min="16098" max="16098" width="4.42578125" style="4" customWidth="1"/>
    <col min="16099" max="16099" width="71.28515625" style="4" customWidth="1"/>
    <col min="16100" max="16100" width="19.140625" style="4" customWidth="1"/>
    <col min="16101" max="16101" width="20.140625" style="4" bestFit="1" customWidth="1"/>
    <col min="16102" max="16102" width="18.5703125" style="4" bestFit="1" customWidth="1"/>
    <col min="16103" max="16103" width="17" style="4" bestFit="1" customWidth="1"/>
    <col min="16104" max="16104" width="17.5703125" style="4" bestFit="1" customWidth="1"/>
    <col min="16105" max="16351" width="11.42578125" style="4"/>
    <col min="16352" max="16357" width="11.42578125" style="4" customWidth="1"/>
    <col min="16358" max="16384" width="11.42578125" style="4"/>
  </cols>
  <sheetData>
    <row r="1" spans="1:6" s="1" customFormat="1" x14ac:dyDescent="0.25">
      <c r="A1" s="2"/>
      <c r="B1" s="3"/>
      <c r="C1" s="2"/>
    </row>
    <row r="2" spans="1:6" s="1" customFormat="1" x14ac:dyDescent="0.25">
      <c r="A2" s="25" t="s">
        <v>0</v>
      </c>
      <c r="B2" s="25"/>
      <c r="C2" s="25"/>
    </row>
    <row r="3" spans="1:6" s="1" customFormat="1" x14ac:dyDescent="0.2">
      <c r="A3" s="26" t="s">
        <v>345</v>
      </c>
      <c r="B3" s="26"/>
      <c r="C3" s="26"/>
    </row>
    <row r="4" spans="1:6" s="1" customFormat="1" x14ac:dyDescent="0.25">
      <c r="A4" s="27" t="s">
        <v>1</v>
      </c>
      <c r="B4" s="27"/>
      <c r="C4" s="27"/>
    </row>
    <row r="5" spans="1:6" s="1" customFormat="1" x14ac:dyDescent="0.25">
      <c r="A5" s="28" t="s">
        <v>2</v>
      </c>
      <c r="B5" s="28"/>
      <c r="C5" s="28"/>
    </row>
    <row r="6" spans="1:6" s="1" customFormat="1" x14ac:dyDescent="0.25">
      <c r="A6" s="3"/>
      <c r="B6" s="3"/>
      <c r="C6" s="2"/>
    </row>
    <row r="7" spans="1:6" ht="21.75" customHeight="1" x14ac:dyDescent="0.25">
      <c r="A7" s="29" t="s">
        <v>3</v>
      </c>
      <c r="B7" s="31" t="s">
        <v>4</v>
      </c>
      <c r="C7" s="23" t="s">
        <v>5</v>
      </c>
    </row>
    <row r="8" spans="1:6" s="1" customFormat="1" ht="51" customHeight="1" x14ac:dyDescent="0.25">
      <c r="A8" s="30"/>
      <c r="B8" s="32"/>
      <c r="C8" s="24"/>
    </row>
    <row r="9" spans="1:6" s="1" customFormat="1" hidden="1" x14ac:dyDescent="0.25">
      <c r="A9" s="7" t="s">
        <v>6</v>
      </c>
      <c r="B9" s="16">
        <f>B10+B284+B359+B366</f>
        <v>26830867676.570999</v>
      </c>
      <c r="C9" s="9">
        <v>100</v>
      </c>
      <c r="E9" s="15"/>
      <c r="F9" s="21"/>
    </row>
    <row r="10" spans="1:6" s="1" customFormat="1" hidden="1" x14ac:dyDescent="0.25">
      <c r="A10" s="7" t="s">
        <v>7</v>
      </c>
      <c r="B10" s="16">
        <f>B11+B42+B47+B247+B255+B279</f>
        <v>2423057587.1910009</v>
      </c>
      <c r="C10" s="9">
        <f>B10*$C$9/$B$9</f>
        <v>9.0308581011967828</v>
      </c>
    </row>
    <row r="11" spans="1:6" s="1" customFormat="1" hidden="1" x14ac:dyDescent="0.25">
      <c r="A11" s="7" t="s">
        <v>8</v>
      </c>
      <c r="B11" s="16">
        <f>B12+B14+B20+B23+B38</f>
        <v>1045239761.36</v>
      </c>
      <c r="C11" s="9">
        <f t="shared" ref="C11:C67" si="0">B11*$C$9/$B$9</f>
        <v>3.8956614223576325</v>
      </c>
    </row>
    <row r="12" spans="1:6" s="1" customFormat="1" hidden="1" x14ac:dyDescent="0.25">
      <c r="A12" s="7" t="s">
        <v>9</v>
      </c>
      <c r="B12" s="16">
        <f>SUM(B13)</f>
        <v>1707176.35</v>
      </c>
      <c r="C12" s="9">
        <f t="shared" si="0"/>
        <v>6.3627325458830561E-3</v>
      </c>
    </row>
    <row r="13" spans="1:6" ht="30.75" hidden="1" customHeight="1" x14ac:dyDescent="0.25">
      <c r="A13" s="12" t="s">
        <v>10</v>
      </c>
      <c r="B13" s="20">
        <v>1707176.35</v>
      </c>
      <c r="C13" s="11">
        <f t="shared" si="0"/>
        <v>6.3627325458830561E-3</v>
      </c>
    </row>
    <row r="14" spans="1:6" s="1" customFormat="1" ht="24" hidden="1" x14ac:dyDescent="0.25">
      <c r="A14" s="7" t="s">
        <v>11</v>
      </c>
      <c r="B14" s="16">
        <f>SUM(B15:B19)</f>
        <v>45333272.849999994</v>
      </c>
      <c r="C14" s="9">
        <f t="shared" si="0"/>
        <v>0.16895939928765513</v>
      </c>
    </row>
    <row r="15" spans="1:6" ht="24" hidden="1" x14ac:dyDescent="0.25">
      <c r="A15" s="12" t="s">
        <v>12</v>
      </c>
      <c r="B15" s="20">
        <v>14679892.5</v>
      </c>
      <c r="C15" s="11">
        <f t="shared" si="0"/>
        <v>5.4712701344424429E-2</v>
      </c>
    </row>
    <row r="16" spans="1:6" hidden="1" x14ac:dyDescent="0.25">
      <c r="A16" s="12" t="s">
        <v>13</v>
      </c>
      <c r="B16" s="20">
        <v>8048074.9199999999</v>
      </c>
      <c r="C16" s="11">
        <f t="shared" si="0"/>
        <v>2.9995582017750641E-2</v>
      </c>
    </row>
    <row r="17" spans="1:3" hidden="1" x14ac:dyDescent="0.25">
      <c r="A17" s="12" t="s">
        <v>14</v>
      </c>
      <c r="B17" s="20">
        <v>11070034.800000001</v>
      </c>
      <c r="C17" s="11">
        <f t="shared" si="0"/>
        <v>4.1258579235834675E-2</v>
      </c>
    </row>
    <row r="18" spans="1:3" hidden="1" x14ac:dyDescent="0.25">
      <c r="A18" s="12" t="s">
        <v>15</v>
      </c>
      <c r="B18" s="20">
        <v>6188125.8300000001</v>
      </c>
      <c r="C18" s="11">
        <f t="shared" si="0"/>
        <v>2.3063457747971146E-2</v>
      </c>
    </row>
    <row r="19" spans="1:3" ht="24" hidden="1" x14ac:dyDescent="0.25">
      <c r="A19" s="12" t="s">
        <v>16</v>
      </c>
      <c r="B19" s="20">
        <v>5347144.8</v>
      </c>
      <c r="C19" s="11">
        <f t="shared" si="0"/>
        <v>1.9929078941674273E-2</v>
      </c>
    </row>
    <row r="20" spans="1:3" s="1" customFormat="1" hidden="1" x14ac:dyDescent="0.25">
      <c r="A20" s="7" t="s">
        <v>17</v>
      </c>
      <c r="B20" s="16">
        <f>SUM(B21:B22)</f>
        <v>945654074.41999996</v>
      </c>
      <c r="C20" s="9">
        <f t="shared" si="0"/>
        <v>3.5245005335617798</v>
      </c>
    </row>
    <row r="21" spans="1:3" ht="36" hidden="1" x14ac:dyDescent="0.25">
      <c r="A21" s="12" t="s">
        <v>18</v>
      </c>
      <c r="B21" s="19">
        <v>945603528.64999998</v>
      </c>
      <c r="C21" s="11">
        <f t="shared" si="0"/>
        <v>3.5243121469221479</v>
      </c>
    </row>
    <row r="22" spans="1:3" ht="24" hidden="1" x14ac:dyDescent="0.25">
      <c r="A22" s="12" t="s">
        <v>19</v>
      </c>
      <c r="B22" s="19">
        <v>50545.77</v>
      </c>
      <c r="C22" s="11">
        <f t="shared" si="0"/>
        <v>1.8838663963199783E-4</v>
      </c>
    </row>
    <row r="23" spans="1:3" s="1" customFormat="1" hidden="1" x14ac:dyDescent="0.25">
      <c r="A23" s="7" t="s">
        <v>20</v>
      </c>
      <c r="B23" s="16">
        <f>SUM(B24+B30+B32)</f>
        <v>52543053.620000005</v>
      </c>
      <c r="C23" s="9">
        <f t="shared" si="0"/>
        <v>0.19583061663667761</v>
      </c>
    </row>
    <row r="24" spans="1:3" s="1" customFormat="1" hidden="1" x14ac:dyDescent="0.25">
      <c r="A24" s="7" t="s">
        <v>21</v>
      </c>
      <c r="B24" s="16">
        <f>SUM(B25:B29)</f>
        <v>5004714.88</v>
      </c>
      <c r="C24" s="9">
        <f t="shared" si="0"/>
        <v>1.8652825321672957E-2</v>
      </c>
    </row>
    <row r="25" spans="1:3" ht="24" hidden="1" x14ac:dyDescent="0.25">
      <c r="A25" s="12" t="s">
        <v>22</v>
      </c>
      <c r="B25" s="20">
        <v>241573.45</v>
      </c>
      <c r="C25" s="11">
        <f t="shared" si="0"/>
        <v>9.0035645850896023E-4</v>
      </c>
    </row>
    <row r="26" spans="1:3" hidden="1" x14ac:dyDescent="0.25">
      <c r="A26" s="12" t="s">
        <v>23</v>
      </c>
      <c r="B26" s="20">
        <v>39388.03</v>
      </c>
      <c r="C26" s="11">
        <f t="shared" si="0"/>
        <v>1.4680117868269332E-4</v>
      </c>
    </row>
    <row r="27" spans="1:3" hidden="1" x14ac:dyDescent="0.25">
      <c r="A27" s="12" t="s">
        <v>24</v>
      </c>
      <c r="B27" s="20">
        <v>4710881.68</v>
      </c>
      <c r="C27" s="11">
        <f t="shared" si="0"/>
        <v>1.7557694133438675E-2</v>
      </c>
    </row>
    <row r="28" spans="1:3" ht="24" hidden="1" x14ac:dyDescent="0.25">
      <c r="A28" s="12" t="s">
        <v>25</v>
      </c>
      <c r="B28" s="20">
        <v>1285</v>
      </c>
      <c r="C28" s="11">
        <f t="shared" si="0"/>
        <v>4.7892599504788868E-6</v>
      </c>
    </row>
    <row r="29" spans="1:3" ht="24" hidden="1" x14ac:dyDescent="0.25">
      <c r="A29" s="12" t="s">
        <v>26</v>
      </c>
      <c r="B29" s="20">
        <v>11586.72</v>
      </c>
      <c r="C29" s="11">
        <f t="shared" si="0"/>
        <v>4.318429109214999E-5</v>
      </c>
    </row>
    <row r="30" spans="1:3" s="1" customFormat="1" hidden="1" x14ac:dyDescent="0.25">
      <c r="A30" s="7" t="s">
        <v>27</v>
      </c>
      <c r="B30" s="16">
        <f>SUM(B31:B31)</f>
        <v>46441183.100000001</v>
      </c>
      <c r="C30" s="9">
        <f t="shared" si="0"/>
        <v>0.17308863678886144</v>
      </c>
    </row>
    <row r="31" spans="1:3" ht="24" hidden="1" x14ac:dyDescent="0.25">
      <c r="A31" s="10" t="s">
        <v>28</v>
      </c>
      <c r="B31" s="17">
        <v>46441183.100000001</v>
      </c>
      <c r="C31" s="11">
        <f t="shared" si="0"/>
        <v>0.17308863678886144</v>
      </c>
    </row>
    <row r="32" spans="1:3" hidden="1" x14ac:dyDescent="0.25">
      <c r="A32" s="7" t="s">
        <v>29</v>
      </c>
      <c r="B32" s="16">
        <f>SUM(B33:B37)</f>
        <v>1097155.6400000001</v>
      </c>
      <c r="C32" s="9">
        <f t="shared" si="0"/>
        <v>4.089154526143216E-3</v>
      </c>
    </row>
    <row r="33" spans="1:3" ht="24" hidden="1" x14ac:dyDescent="0.25">
      <c r="A33" s="10" t="s">
        <v>30</v>
      </c>
      <c r="B33" s="17">
        <v>46968.85</v>
      </c>
      <c r="C33" s="11">
        <f t="shared" si="0"/>
        <v>1.7505527799614807E-4</v>
      </c>
    </row>
    <row r="34" spans="1:3" hidden="1" x14ac:dyDescent="0.25">
      <c r="A34" s="10" t="s">
        <v>31</v>
      </c>
      <c r="B34" s="17">
        <v>6923.88</v>
      </c>
      <c r="C34" s="11">
        <f t="shared" si="0"/>
        <v>2.5805650728343779E-5</v>
      </c>
    </row>
    <row r="35" spans="1:3" ht="36" hidden="1" x14ac:dyDescent="0.25">
      <c r="A35" s="10" t="s">
        <v>32</v>
      </c>
      <c r="B35" s="17">
        <v>1041360.11</v>
      </c>
      <c r="C35" s="11">
        <f t="shared" si="0"/>
        <v>3.8812017656414699E-3</v>
      </c>
    </row>
    <row r="36" spans="1:3" s="1" customFormat="1" ht="24" hidden="1" x14ac:dyDescent="0.25">
      <c r="A36" s="10" t="s">
        <v>33</v>
      </c>
      <c r="B36" s="17">
        <v>295.29000000000002</v>
      </c>
      <c r="C36" s="11">
        <f t="shared" si="0"/>
        <v>1.100560755468413E-6</v>
      </c>
    </row>
    <row r="37" spans="1:3" ht="24" hidden="1" x14ac:dyDescent="0.25">
      <c r="A37" s="10" t="s">
        <v>34</v>
      </c>
      <c r="B37" s="17">
        <v>1607.51</v>
      </c>
      <c r="C37" s="11">
        <f t="shared" si="0"/>
        <v>5.9912710217854599E-6</v>
      </c>
    </row>
    <row r="38" spans="1:3" ht="36" hidden="1" x14ac:dyDescent="0.25">
      <c r="A38" s="7" t="s">
        <v>35</v>
      </c>
      <c r="B38" s="16">
        <f>SUM(B39:B41)</f>
        <v>2184.12</v>
      </c>
      <c r="C38" s="9">
        <f t="shared" si="0"/>
        <v>8.1403256366069635E-6</v>
      </c>
    </row>
    <row r="39" spans="1:3" ht="48" hidden="1" x14ac:dyDescent="0.25">
      <c r="A39" s="10" t="s">
        <v>36</v>
      </c>
      <c r="B39" s="17">
        <v>583.92999999999995</v>
      </c>
      <c r="C39" s="11">
        <f t="shared" si="0"/>
        <v>2.1763366248117791E-6</v>
      </c>
    </row>
    <row r="40" spans="1:3" s="1" customFormat="1" ht="24" hidden="1" x14ac:dyDescent="0.25">
      <c r="A40" s="10" t="s">
        <v>38</v>
      </c>
      <c r="B40" s="17">
        <v>408.85</v>
      </c>
      <c r="C40" s="11">
        <f t="shared" si="0"/>
        <v>1.5238046153722126E-6</v>
      </c>
    </row>
    <row r="41" spans="1:3" s="1" customFormat="1" ht="24" hidden="1" x14ac:dyDescent="0.25">
      <c r="A41" s="10" t="s">
        <v>39</v>
      </c>
      <c r="B41" s="17">
        <v>1191.3399999999999</v>
      </c>
      <c r="C41" s="11">
        <f t="shared" si="0"/>
        <v>4.4401843964229701E-6</v>
      </c>
    </row>
    <row r="42" spans="1:3" s="1" customFormat="1" hidden="1" x14ac:dyDescent="0.25">
      <c r="A42" s="7" t="s">
        <v>37</v>
      </c>
      <c r="B42" s="16">
        <f>+B43</f>
        <v>570924.21</v>
      </c>
      <c r="C42" s="9">
        <f t="shared" si="0"/>
        <v>2.1278633881025664E-3</v>
      </c>
    </row>
    <row r="43" spans="1:3" hidden="1" x14ac:dyDescent="0.25">
      <c r="A43" s="7" t="s">
        <v>40</v>
      </c>
      <c r="B43" s="16">
        <f>+B44</f>
        <v>570924.21</v>
      </c>
      <c r="C43" s="8">
        <f t="shared" si="0"/>
        <v>2.1278633881025664E-3</v>
      </c>
    </row>
    <row r="44" spans="1:3" hidden="1" x14ac:dyDescent="0.25">
      <c r="A44" s="7" t="s">
        <v>41</v>
      </c>
      <c r="B44" s="16">
        <f>SUM(B45:B46)</f>
        <v>570924.21</v>
      </c>
      <c r="C44" s="8">
        <f t="shared" si="0"/>
        <v>2.1278633881025664E-3</v>
      </c>
    </row>
    <row r="45" spans="1:3" ht="24" hidden="1" x14ac:dyDescent="0.25">
      <c r="A45" s="10" t="s">
        <v>42</v>
      </c>
      <c r="B45" s="17">
        <v>489944.21</v>
      </c>
      <c r="C45" s="11">
        <f t="shared" si="0"/>
        <v>1.8260468349587686E-3</v>
      </c>
    </row>
    <row r="46" spans="1:3" ht="24" hidden="1" x14ac:dyDescent="0.25">
      <c r="A46" s="10" t="s">
        <v>43</v>
      </c>
      <c r="B46" s="17">
        <v>80980</v>
      </c>
      <c r="C46" s="11">
        <f t="shared" si="0"/>
        <v>3.0181655314379791E-4</v>
      </c>
    </row>
    <row r="47" spans="1:3" s="1" customFormat="1" hidden="1" x14ac:dyDescent="0.25">
      <c r="A47" s="7" t="s">
        <v>44</v>
      </c>
      <c r="B47" s="16">
        <f>B48+B182+B243</f>
        <v>1172458278.1710005</v>
      </c>
      <c r="C47" s="8">
        <f>B47*$C$9/$B$9</f>
        <v>4.3698112647873986</v>
      </c>
    </row>
    <row r="48" spans="1:3" hidden="1" x14ac:dyDescent="0.25">
      <c r="A48" s="7" t="s">
        <v>45</v>
      </c>
      <c r="B48" s="16">
        <f>B49+B59+B72+B85+B88+B96+B105+B121+B129+B131+B180</f>
        <v>1170525431.6210003</v>
      </c>
      <c r="C48" s="8">
        <f t="shared" si="0"/>
        <v>4.3626074479995882</v>
      </c>
    </row>
    <row r="49" spans="1:3" ht="24" hidden="1" x14ac:dyDescent="0.25">
      <c r="A49" s="7" t="s">
        <v>46</v>
      </c>
      <c r="B49" s="16">
        <f>SUM(B50:B58)</f>
        <v>2037769</v>
      </c>
      <c r="C49" s="8">
        <f t="shared" si="0"/>
        <v>7.5948680622781413E-3</v>
      </c>
    </row>
    <row r="50" spans="1:3" hidden="1" x14ac:dyDescent="0.25">
      <c r="A50" s="12" t="s">
        <v>47</v>
      </c>
      <c r="B50" s="17">
        <v>33135</v>
      </c>
      <c r="C50" s="11">
        <f t="shared" si="0"/>
        <v>1.2349581981254312E-4</v>
      </c>
    </row>
    <row r="51" spans="1:3" ht="24" hidden="1" x14ac:dyDescent="0.25">
      <c r="A51" s="12" t="s">
        <v>48</v>
      </c>
      <c r="B51" s="17">
        <v>17231</v>
      </c>
      <c r="C51" s="11">
        <f t="shared" si="0"/>
        <v>6.4220807942958527E-5</v>
      </c>
    </row>
    <row r="52" spans="1:3" ht="24" hidden="1" x14ac:dyDescent="0.25">
      <c r="A52" s="12" t="s">
        <v>49</v>
      </c>
      <c r="B52" s="17">
        <v>30610</v>
      </c>
      <c r="C52" s="11">
        <f t="shared" si="0"/>
        <v>1.1408501718611575E-4</v>
      </c>
    </row>
    <row r="53" spans="1:3" s="1" customFormat="1" ht="36" hidden="1" x14ac:dyDescent="0.25">
      <c r="A53" s="12" t="s">
        <v>50</v>
      </c>
      <c r="B53" s="17">
        <v>867056</v>
      </c>
      <c r="C53" s="11">
        <f t="shared" si="0"/>
        <v>3.2315615374493558E-3</v>
      </c>
    </row>
    <row r="54" spans="1:3" ht="24" hidden="1" x14ac:dyDescent="0.25">
      <c r="A54" s="12" t="s">
        <v>51</v>
      </c>
      <c r="B54" s="17">
        <v>43356</v>
      </c>
      <c r="C54" s="11">
        <f t="shared" si="0"/>
        <v>1.6159000343421217E-4</v>
      </c>
    </row>
    <row r="55" spans="1:3" ht="24" hidden="1" x14ac:dyDescent="0.25">
      <c r="A55" s="12" t="s">
        <v>52</v>
      </c>
      <c r="B55" s="17">
        <v>69040</v>
      </c>
      <c r="C55" s="11">
        <f t="shared" si="0"/>
        <v>2.57315569635068E-4</v>
      </c>
    </row>
    <row r="56" spans="1:3" ht="24" hidden="1" x14ac:dyDescent="0.25">
      <c r="A56" s="12" t="s">
        <v>53</v>
      </c>
      <c r="B56" s="17">
        <v>99477</v>
      </c>
      <c r="C56" s="11">
        <f t="shared" si="0"/>
        <v>3.7075580707687805E-4</v>
      </c>
    </row>
    <row r="57" spans="1:3" ht="24" hidden="1" x14ac:dyDescent="0.25">
      <c r="A57" s="12" t="s">
        <v>54</v>
      </c>
      <c r="B57" s="17">
        <v>583160</v>
      </c>
      <c r="C57" s="11">
        <f t="shared" si="0"/>
        <v>2.1734667958920374E-3</v>
      </c>
    </row>
    <row r="58" spans="1:3" hidden="1" x14ac:dyDescent="0.25">
      <c r="A58" s="12" t="s">
        <v>55</v>
      </c>
      <c r="B58" s="17">
        <v>294704</v>
      </c>
      <c r="C58" s="11">
        <f t="shared" si="0"/>
        <v>1.0983767038489727E-3</v>
      </c>
    </row>
    <row r="59" spans="1:3" hidden="1" x14ac:dyDescent="0.25">
      <c r="A59" s="7" t="s">
        <v>56</v>
      </c>
      <c r="B59" s="16">
        <f>SUM(B60:B71)</f>
        <v>44122055.830000006</v>
      </c>
      <c r="C59" s="8">
        <f t="shared" si="0"/>
        <v>0.16444513223300586</v>
      </c>
    </row>
    <row r="60" spans="1:3" hidden="1" x14ac:dyDescent="0.25">
      <c r="A60" s="13" t="s">
        <v>57</v>
      </c>
      <c r="B60" s="17">
        <v>3223804</v>
      </c>
      <c r="C60" s="11">
        <f t="shared" si="0"/>
        <v>1.2015280455559251E-2</v>
      </c>
    </row>
    <row r="61" spans="1:3" ht="24" hidden="1" x14ac:dyDescent="0.25">
      <c r="A61" s="13" t="s">
        <v>58</v>
      </c>
      <c r="B61" s="17">
        <v>24688332</v>
      </c>
      <c r="C61" s="11">
        <f t="shared" si="0"/>
        <v>9.2014661238697532E-2</v>
      </c>
    </row>
    <row r="62" spans="1:3" hidden="1" x14ac:dyDescent="0.25">
      <c r="A62" s="13" t="s">
        <v>59</v>
      </c>
      <c r="B62" s="18">
        <v>13315327</v>
      </c>
      <c r="C62" s="11">
        <f t="shared" si="0"/>
        <v>4.9626896753797813E-2</v>
      </c>
    </row>
    <row r="63" spans="1:3" hidden="1" x14ac:dyDescent="0.25">
      <c r="A63" s="13" t="s">
        <v>60</v>
      </c>
      <c r="B63" s="17">
        <v>497882</v>
      </c>
      <c r="C63" s="11">
        <f t="shared" si="0"/>
        <v>1.8556313795053147E-3</v>
      </c>
    </row>
    <row r="64" spans="1:3" hidden="1" x14ac:dyDescent="0.25">
      <c r="A64" s="13" t="s">
        <v>61</v>
      </c>
      <c r="B64" s="17">
        <v>257150</v>
      </c>
      <c r="C64" s="11">
        <f t="shared" si="0"/>
        <v>9.5841104767754545E-4</v>
      </c>
    </row>
    <row r="65" spans="1:3" hidden="1" x14ac:dyDescent="0.25">
      <c r="A65" s="13" t="s">
        <v>62</v>
      </c>
      <c r="B65" s="17">
        <v>373700</v>
      </c>
      <c r="C65" s="11">
        <f t="shared" si="0"/>
        <v>1.392798788711253E-3</v>
      </c>
    </row>
    <row r="66" spans="1:3" ht="24" hidden="1" x14ac:dyDescent="0.25">
      <c r="A66" s="13" t="s">
        <v>63</v>
      </c>
      <c r="B66" s="17">
        <v>7560</v>
      </c>
      <c r="C66" s="11">
        <f t="shared" si="0"/>
        <v>2.8176502121105361E-5</v>
      </c>
    </row>
    <row r="67" spans="1:3" hidden="1" x14ac:dyDescent="0.25">
      <c r="A67" s="13" t="s">
        <v>64</v>
      </c>
      <c r="B67" s="17">
        <v>82409</v>
      </c>
      <c r="C67" s="11">
        <f t="shared" si="0"/>
        <v>3.0714250837277405E-4</v>
      </c>
    </row>
    <row r="68" spans="1:3" s="1" customFormat="1" ht="24" hidden="1" x14ac:dyDescent="0.25">
      <c r="A68" s="13" t="s">
        <v>65</v>
      </c>
      <c r="B68" s="17">
        <v>94545</v>
      </c>
      <c r="C68" s="11">
        <f t="shared" ref="C68:C120" si="1">B68*$C$9/$B$9</f>
        <v>3.5237399378834741E-4</v>
      </c>
    </row>
    <row r="69" spans="1:3" ht="24" hidden="1" x14ac:dyDescent="0.25">
      <c r="A69" s="13" t="s">
        <v>66</v>
      </c>
      <c r="B69" s="17">
        <v>1147389.77</v>
      </c>
      <c r="C69" s="11">
        <f t="shared" si="1"/>
        <v>4.2763796677433323E-3</v>
      </c>
    </row>
    <row r="70" spans="1:3" ht="24" hidden="1" x14ac:dyDescent="0.25">
      <c r="A70" s="13" t="s">
        <v>68</v>
      </c>
      <c r="B70" s="17">
        <v>427660</v>
      </c>
      <c r="C70" s="11">
        <f t="shared" si="1"/>
        <v>1.5939104361259151E-3</v>
      </c>
    </row>
    <row r="71" spans="1:3" hidden="1" x14ac:dyDescent="0.25">
      <c r="A71" s="13" t="s">
        <v>69</v>
      </c>
      <c r="B71" s="17">
        <v>6297.06</v>
      </c>
      <c r="C71" s="11">
        <f t="shared" si="1"/>
        <v>2.3469460905651815E-5</v>
      </c>
    </row>
    <row r="72" spans="1:3" hidden="1" x14ac:dyDescent="0.25">
      <c r="A72" s="7" t="s">
        <v>70</v>
      </c>
      <c r="B72" s="16">
        <f>SUM(B73:B84)</f>
        <v>964784478.00999999</v>
      </c>
      <c r="C72" s="8">
        <f t="shared" si="1"/>
        <v>3.5958005146902505</v>
      </c>
    </row>
    <row r="73" spans="1:3" hidden="1" x14ac:dyDescent="0.25">
      <c r="A73" s="13" t="s">
        <v>62</v>
      </c>
      <c r="B73" s="17">
        <v>125087142</v>
      </c>
      <c r="C73" s="11">
        <f t="shared" si="1"/>
        <v>0.46620610077857239</v>
      </c>
    </row>
    <row r="74" spans="1:3" hidden="1" x14ac:dyDescent="0.25">
      <c r="A74" s="13" t="s">
        <v>71</v>
      </c>
      <c r="B74" s="17">
        <v>795298397.29999995</v>
      </c>
      <c r="C74" s="11">
        <f t="shared" si="1"/>
        <v>2.9641173251898336</v>
      </c>
    </row>
    <row r="75" spans="1:3" hidden="1" x14ac:dyDescent="0.25">
      <c r="A75" s="13" t="s">
        <v>72</v>
      </c>
      <c r="B75" s="17">
        <v>9925553</v>
      </c>
      <c r="C75" s="11">
        <f t="shared" si="1"/>
        <v>3.6993037719265036E-2</v>
      </c>
    </row>
    <row r="76" spans="1:3" s="1" customFormat="1" hidden="1" x14ac:dyDescent="0.25">
      <c r="A76" s="13" t="s">
        <v>73</v>
      </c>
      <c r="B76" s="17">
        <v>93568</v>
      </c>
      <c r="C76" s="11">
        <f t="shared" si="1"/>
        <v>3.4873266540576541E-4</v>
      </c>
    </row>
    <row r="77" spans="1:3" s="1" customFormat="1" hidden="1" x14ac:dyDescent="0.25">
      <c r="A77" s="13" t="s">
        <v>74</v>
      </c>
      <c r="B77" s="17">
        <v>501</v>
      </c>
      <c r="C77" s="11">
        <f t="shared" si="1"/>
        <v>1.867252323104998E-6</v>
      </c>
    </row>
    <row r="78" spans="1:3" hidden="1" x14ac:dyDescent="0.25">
      <c r="A78" s="13" t="s">
        <v>61</v>
      </c>
      <c r="B78" s="17">
        <v>11110401.710000001</v>
      </c>
      <c r="C78" s="11">
        <f t="shared" si="1"/>
        <v>4.1409028749754974E-2</v>
      </c>
    </row>
    <row r="79" spans="1:3" hidden="1" x14ac:dyDescent="0.25">
      <c r="A79" s="13" t="s">
        <v>67</v>
      </c>
      <c r="B79" s="17">
        <v>403715</v>
      </c>
      <c r="C79" s="11">
        <f t="shared" si="1"/>
        <v>1.5046662108230224E-3</v>
      </c>
    </row>
    <row r="80" spans="1:3" s="1" customFormat="1" hidden="1" x14ac:dyDescent="0.25">
      <c r="A80" s="13" t="s">
        <v>75</v>
      </c>
      <c r="B80" s="17">
        <v>11571424</v>
      </c>
      <c r="C80" s="11">
        <f t="shared" si="1"/>
        <v>4.3127282127011835E-2</v>
      </c>
    </row>
    <row r="81" spans="1:3" ht="33" hidden="1" customHeight="1" x14ac:dyDescent="0.25">
      <c r="A81" s="13" t="s">
        <v>76</v>
      </c>
      <c r="B81" s="17">
        <v>131376</v>
      </c>
      <c r="C81" s="11">
        <f t="shared" si="1"/>
        <v>4.8964499241565314E-4</v>
      </c>
    </row>
    <row r="82" spans="1:3" ht="24" hidden="1" x14ac:dyDescent="0.25">
      <c r="A82" s="13" t="s">
        <v>77</v>
      </c>
      <c r="B82" s="17">
        <v>942456</v>
      </c>
      <c r="C82" s="11">
        <f t="shared" si="1"/>
        <v>3.5125811485513855E-3</v>
      </c>
    </row>
    <row r="83" spans="1:3" ht="36" hidden="1" x14ac:dyDescent="0.25">
      <c r="A83" s="13" t="s">
        <v>78</v>
      </c>
      <c r="B83" s="17">
        <v>8208772</v>
      </c>
      <c r="C83" s="11">
        <f t="shared" si="1"/>
        <v>3.0594508157363795E-2</v>
      </c>
    </row>
    <row r="84" spans="1:3" ht="24" hidden="1" x14ac:dyDescent="0.25">
      <c r="A84" s="13" t="s">
        <v>79</v>
      </c>
      <c r="B84" s="17">
        <v>2011172</v>
      </c>
      <c r="C84" s="11">
        <f t="shared" si="1"/>
        <v>7.4957396989295908E-3</v>
      </c>
    </row>
    <row r="85" spans="1:3" ht="24" hidden="1" x14ac:dyDescent="0.25">
      <c r="A85" s="7" t="s">
        <v>80</v>
      </c>
      <c r="B85" s="16">
        <f>SUM(B86:B87)</f>
        <v>69141489</v>
      </c>
      <c r="C85" s="9">
        <f t="shared" si="1"/>
        <v>0.25769382426784165</v>
      </c>
    </row>
    <row r="86" spans="1:3" s="1" customFormat="1" hidden="1" x14ac:dyDescent="0.25">
      <c r="A86" s="13" t="s">
        <v>81</v>
      </c>
      <c r="B86" s="17">
        <v>68794103</v>
      </c>
      <c r="C86" s="11">
        <f t="shared" si="1"/>
        <v>0.25639909908717468</v>
      </c>
    </row>
    <row r="87" spans="1:3" hidden="1" x14ac:dyDescent="0.25">
      <c r="A87" s="13" t="s">
        <v>82</v>
      </c>
      <c r="B87" s="17">
        <v>347386</v>
      </c>
      <c r="C87" s="11">
        <f t="shared" si="1"/>
        <v>1.2947251806669719E-3</v>
      </c>
    </row>
    <row r="88" spans="1:3" hidden="1" x14ac:dyDescent="0.25">
      <c r="A88" s="7" t="s">
        <v>83</v>
      </c>
      <c r="B88" s="16">
        <f>SUM(B89:B95)</f>
        <v>707617</v>
      </c>
      <c r="C88" s="9">
        <f t="shared" si="1"/>
        <v>2.6373243255860069E-3</v>
      </c>
    </row>
    <row r="89" spans="1:3" hidden="1" x14ac:dyDescent="0.25">
      <c r="A89" s="13" t="s">
        <v>84</v>
      </c>
      <c r="B89" s="17">
        <v>165620</v>
      </c>
      <c r="C89" s="11">
        <f t="shared" si="1"/>
        <v>6.1727411128273413E-4</v>
      </c>
    </row>
    <row r="90" spans="1:3" ht="24" hidden="1" x14ac:dyDescent="0.25">
      <c r="A90" s="13" t="s">
        <v>85</v>
      </c>
      <c r="B90" s="17">
        <v>25480</v>
      </c>
      <c r="C90" s="11">
        <f t="shared" si="1"/>
        <v>9.4965247889651402E-5</v>
      </c>
    </row>
    <row r="91" spans="1:3" ht="36" hidden="1" x14ac:dyDescent="0.25">
      <c r="A91" s="13" t="s">
        <v>86</v>
      </c>
      <c r="B91" s="17">
        <v>193887</v>
      </c>
      <c r="C91" s="11">
        <f t="shared" si="1"/>
        <v>7.2262664904163422E-4</v>
      </c>
    </row>
    <row r="92" spans="1:3" s="1" customFormat="1" ht="36" hidden="1" x14ac:dyDescent="0.25">
      <c r="A92" s="13" t="s">
        <v>87</v>
      </c>
      <c r="B92" s="17">
        <v>36017</v>
      </c>
      <c r="C92" s="11">
        <f t="shared" si="1"/>
        <v>1.3423717948357828E-4</v>
      </c>
    </row>
    <row r="93" spans="1:3" ht="36" hidden="1" x14ac:dyDescent="0.25">
      <c r="A93" s="13" t="s">
        <v>88</v>
      </c>
      <c r="B93" s="17">
        <v>138546</v>
      </c>
      <c r="C93" s="11">
        <f t="shared" si="1"/>
        <v>5.1636794482416183E-4</v>
      </c>
    </row>
    <row r="94" spans="1:3" ht="24" hidden="1" x14ac:dyDescent="0.25">
      <c r="A94" s="13" t="s">
        <v>89</v>
      </c>
      <c r="B94" s="17">
        <v>134676</v>
      </c>
      <c r="C94" s="11">
        <f t="shared" si="1"/>
        <v>5.0194425921454831E-4</v>
      </c>
    </row>
    <row r="95" spans="1:3" ht="24" hidden="1" x14ac:dyDescent="0.25">
      <c r="A95" s="13" t="s">
        <v>90</v>
      </c>
      <c r="B95" s="17">
        <v>13391</v>
      </c>
      <c r="C95" s="11">
        <f t="shared" si="1"/>
        <v>4.9908933849698658E-5</v>
      </c>
    </row>
    <row r="96" spans="1:3" ht="24" hidden="1" x14ac:dyDescent="0.25">
      <c r="A96" s="7" t="s">
        <v>91</v>
      </c>
      <c r="B96" s="16">
        <f>SUM(B97:B104)</f>
        <v>49684215.93</v>
      </c>
      <c r="C96" s="9">
        <f t="shared" si="1"/>
        <v>0.18517558406575418</v>
      </c>
    </row>
    <row r="97" spans="1:3" ht="24" hidden="1" x14ac:dyDescent="0.25">
      <c r="A97" s="13" t="s">
        <v>92</v>
      </c>
      <c r="B97" s="17">
        <v>14772025</v>
      </c>
      <c r="C97" s="11">
        <f t="shared" si="1"/>
        <v>5.5056083828772674E-2</v>
      </c>
    </row>
    <row r="98" spans="1:3" ht="24" hidden="1" x14ac:dyDescent="0.25">
      <c r="A98" s="13" t="s">
        <v>93</v>
      </c>
      <c r="B98" s="17">
        <v>20444353</v>
      </c>
      <c r="C98" s="11">
        <f t="shared" si="1"/>
        <v>7.6197136993270728E-2</v>
      </c>
    </row>
    <row r="99" spans="1:3" hidden="1" x14ac:dyDescent="0.25">
      <c r="A99" s="13" t="s">
        <v>94</v>
      </c>
      <c r="B99" s="17">
        <v>553390</v>
      </c>
      <c r="C99" s="11">
        <f t="shared" si="1"/>
        <v>2.0625125011638221E-3</v>
      </c>
    </row>
    <row r="100" spans="1:3" hidden="1" x14ac:dyDescent="0.25">
      <c r="A100" s="13" t="s">
        <v>95</v>
      </c>
      <c r="B100" s="17">
        <v>7611773</v>
      </c>
      <c r="C100" s="11">
        <f t="shared" si="1"/>
        <v>2.8369462708977847E-2</v>
      </c>
    </row>
    <row r="101" spans="1:3" hidden="1" x14ac:dyDescent="0.25">
      <c r="A101" s="13" t="s">
        <v>96</v>
      </c>
      <c r="B101" s="17">
        <v>5810735</v>
      </c>
      <c r="C101" s="11">
        <f t="shared" si="1"/>
        <v>2.1656903049296451E-2</v>
      </c>
    </row>
    <row r="102" spans="1:3" ht="24" hidden="1" x14ac:dyDescent="0.25">
      <c r="A102" s="13" t="s">
        <v>97</v>
      </c>
      <c r="B102" s="17">
        <v>507366.93</v>
      </c>
      <c r="C102" s="11">
        <f t="shared" si="1"/>
        <v>1.8909821930322374E-3</v>
      </c>
    </row>
    <row r="103" spans="1:3" ht="24" hidden="1" x14ac:dyDescent="0.25">
      <c r="A103" s="13" t="s">
        <v>98</v>
      </c>
      <c r="B103" s="17">
        <v>41021</v>
      </c>
      <c r="C103" s="11">
        <f t="shared" si="1"/>
        <v>1.5288734041135754E-4</v>
      </c>
    </row>
    <row r="104" spans="1:3" ht="24" hidden="1" x14ac:dyDescent="0.25">
      <c r="A104" s="13" t="s">
        <v>356</v>
      </c>
      <c r="B104" s="17">
        <v>-56448</v>
      </c>
      <c r="C104" s="11"/>
    </row>
    <row r="105" spans="1:3" ht="24" hidden="1" x14ac:dyDescent="0.25">
      <c r="A105" s="7" t="s">
        <v>99</v>
      </c>
      <c r="B105" s="16">
        <f>SUM(B106:B120)</f>
        <v>31778003.450999998</v>
      </c>
      <c r="C105" s="9">
        <f t="shared" si="1"/>
        <v>0.11843822508486705</v>
      </c>
    </row>
    <row r="106" spans="1:3" hidden="1" x14ac:dyDescent="0.25">
      <c r="A106" s="13" t="s">
        <v>100</v>
      </c>
      <c r="B106" s="17">
        <v>737250.75100000005</v>
      </c>
      <c r="C106" s="11">
        <f t="shared" si="1"/>
        <v>2.7477708134045001E-3</v>
      </c>
    </row>
    <row r="107" spans="1:3" s="1" customFormat="1" hidden="1" x14ac:dyDescent="0.25">
      <c r="A107" s="13" t="s">
        <v>101</v>
      </c>
      <c r="B107" s="17">
        <v>15468.25</v>
      </c>
      <c r="C107" s="11">
        <f t="shared" si="1"/>
        <v>5.7650949594548676E-5</v>
      </c>
    </row>
    <row r="108" spans="1:3" ht="36" hidden="1" x14ac:dyDescent="0.25">
      <c r="A108" s="13" t="s">
        <v>102</v>
      </c>
      <c r="B108" s="17">
        <v>24968970</v>
      </c>
      <c r="C108" s="11">
        <f t="shared" si="1"/>
        <v>9.3060613249578844E-2</v>
      </c>
    </row>
    <row r="109" spans="1:3" hidden="1" x14ac:dyDescent="0.25">
      <c r="A109" s="13" t="s">
        <v>103</v>
      </c>
      <c r="B109" s="17">
        <v>1264448</v>
      </c>
      <c r="C109" s="11">
        <f t="shared" si="1"/>
        <v>4.712661607675586E-3</v>
      </c>
    </row>
    <row r="110" spans="1:3" ht="36" hidden="1" x14ac:dyDescent="0.25">
      <c r="A110" s="13" t="s">
        <v>104</v>
      </c>
      <c r="B110" s="17">
        <v>120310</v>
      </c>
      <c r="C110" s="11">
        <f t="shared" si="1"/>
        <v>4.4840145108335791E-4</v>
      </c>
    </row>
    <row r="111" spans="1:3" ht="27.75" hidden="1" customHeight="1" x14ac:dyDescent="0.25">
      <c r="A111" s="13" t="s">
        <v>105</v>
      </c>
      <c r="B111" s="17">
        <v>2364</v>
      </c>
      <c r="C111" s="11">
        <f t="shared" si="1"/>
        <v>8.8107474886631045E-6</v>
      </c>
    </row>
    <row r="112" spans="1:3" ht="44.25" hidden="1" customHeight="1" x14ac:dyDescent="0.25">
      <c r="A112" s="13" t="s">
        <v>106</v>
      </c>
      <c r="B112" s="17">
        <v>3483893.45</v>
      </c>
      <c r="C112" s="11">
        <f t="shared" si="1"/>
        <v>1.298464698196165E-2</v>
      </c>
    </row>
    <row r="113" spans="1:3" ht="24" hidden="1" x14ac:dyDescent="0.25">
      <c r="A113" s="13" t="s">
        <v>107</v>
      </c>
      <c r="B113" s="17">
        <v>2100</v>
      </c>
      <c r="C113" s="11">
        <f t="shared" si="1"/>
        <v>7.8268061447514889E-6</v>
      </c>
    </row>
    <row r="114" spans="1:3" s="1" customFormat="1" ht="36" hidden="1" x14ac:dyDescent="0.25">
      <c r="A114" s="13" t="s">
        <v>102</v>
      </c>
      <c r="B114" s="17">
        <v>414498</v>
      </c>
      <c r="C114" s="11">
        <f t="shared" si="1"/>
        <v>1.5448549968510488E-3</v>
      </c>
    </row>
    <row r="115" spans="1:3" s="1" customFormat="1" ht="36" hidden="1" x14ac:dyDescent="0.25">
      <c r="A115" s="13" t="s">
        <v>346</v>
      </c>
      <c r="B115" s="17">
        <v>408713</v>
      </c>
      <c r="C115" s="11">
        <f t="shared" si="1"/>
        <v>1.523294009447531E-3</v>
      </c>
    </row>
    <row r="116" spans="1:3" ht="24" hidden="1" x14ac:dyDescent="0.25">
      <c r="A116" s="13" t="s">
        <v>108</v>
      </c>
      <c r="B116" s="17">
        <v>58420</v>
      </c>
      <c r="C116" s="11">
        <f t="shared" si="1"/>
        <v>2.1773429284589619E-4</v>
      </c>
    </row>
    <row r="117" spans="1:3" hidden="1" x14ac:dyDescent="0.25">
      <c r="A117" s="13" t="s">
        <v>109</v>
      </c>
      <c r="B117" s="17">
        <v>289641</v>
      </c>
      <c r="C117" s="11">
        <f t="shared" si="1"/>
        <v>1.0795066469390315E-3</v>
      </c>
    </row>
    <row r="118" spans="1:3" ht="24" hidden="1" x14ac:dyDescent="0.25">
      <c r="A118" s="13" t="s">
        <v>110</v>
      </c>
      <c r="B118" s="17">
        <v>950</v>
      </c>
      <c r="C118" s="11">
        <f t="shared" si="1"/>
        <v>3.5406980178637688E-6</v>
      </c>
    </row>
    <row r="119" spans="1:3" ht="36" hidden="1" x14ac:dyDescent="0.25">
      <c r="A119" s="13" t="s">
        <v>111</v>
      </c>
      <c r="B119" s="17">
        <v>4627</v>
      </c>
      <c r="C119" s="11">
        <f t="shared" si="1"/>
        <v>1.7245062872269113E-5</v>
      </c>
    </row>
    <row r="120" spans="1:3" ht="36" hidden="1" x14ac:dyDescent="0.25">
      <c r="A120" s="13" t="s">
        <v>112</v>
      </c>
      <c r="B120" s="17">
        <v>6350</v>
      </c>
      <c r="C120" s="11">
        <f t="shared" si="1"/>
        <v>2.3666770961510456E-5</v>
      </c>
    </row>
    <row r="121" spans="1:3" hidden="1" x14ac:dyDescent="0.25">
      <c r="A121" s="7" t="s">
        <v>113</v>
      </c>
      <c r="B121" s="16">
        <f>SUM(B122:B128)</f>
        <v>1542159</v>
      </c>
      <c r="C121" s="9">
        <f t="shared" ref="C121:C172" si="2">B121*$C$9/$B$9</f>
        <v>5.7477045416113384E-3</v>
      </c>
    </row>
    <row r="122" spans="1:3" hidden="1" x14ac:dyDescent="0.25">
      <c r="A122" s="13" t="s">
        <v>114</v>
      </c>
      <c r="B122" s="17">
        <v>361952</v>
      </c>
      <c r="C122" s="11">
        <f t="shared" si="2"/>
        <v>1.3490133989071862E-3</v>
      </c>
    </row>
    <row r="123" spans="1:3" hidden="1" x14ac:dyDescent="0.25">
      <c r="A123" s="13" t="s">
        <v>115</v>
      </c>
      <c r="B123" s="17">
        <v>415330</v>
      </c>
      <c r="C123" s="11">
        <f t="shared" si="2"/>
        <v>1.5479559029045885E-3</v>
      </c>
    </row>
    <row r="124" spans="1:3" s="1" customFormat="1" hidden="1" x14ac:dyDescent="0.25">
      <c r="A124" s="33" t="s">
        <v>348</v>
      </c>
      <c r="B124" s="17">
        <v>0</v>
      </c>
      <c r="C124" s="11">
        <f t="shared" si="2"/>
        <v>0</v>
      </c>
    </row>
    <row r="125" spans="1:3" hidden="1" x14ac:dyDescent="0.25">
      <c r="A125" s="13" t="s">
        <v>116</v>
      </c>
      <c r="B125" s="17">
        <v>17978</v>
      </c>
      <c r="C125" s="11">
        <f t="shared" si="2"/>
        <v>6.7004914700162982E-5</v>
      </c>
    </row>
    <row r="126" spans="1:3" hidden="1" x14ac:dyDescent="0.25">
      <c r="A126" s="13" t="s">
        <v>117</v>
      </c>
      <c r="B126" s="17">
        <v>6589</v>
      </c>
      <c r="C126" s="11">
        <f t="shared" si="2"/>
        <v>2.4557536041794078E-5</v>
      </c>
    </row>
    <row r="127" spans="1:3" ht="24" hidden="1" x14ac:dyDescent="0.25">
      <c r="A127" s="13" t="s">
        <v>118</v>
      </c>
      <c r="B127" s="17">
        <v>10810</v>
      </c>
      <c r="C127" s="11">
        <f t="shared" si="2"/>
        <v>4.0289416392744571E-5</v>
      </c>
    </row>
    <row r="128" spans="1:3" ht="24" hidden="1" x14ac:dyDescent="0.25">
      <c r="A128" s="13" t="s">
        <v>119</v>
      </c>
      <c r="B128" s="17">
        <v>729500</v>
      </c>
      <c r="C128" s="11">
        <f t="shared" si="2"/>
        <v>2.7188833726648626E-3</v>
      </c>
    </row>
    <row r="129" spans="1:3" hidden="1" x14ac:dyDescent="0.25">
      <c r="A129" s="7" t="s">
        <v>120</v>
      </c>
      <c r="B129" s="16">
        <f>SUM(B130:B130)</f>
        <v>12412</v>
      </c>
      <c r="C129" s="22">
        <f t="shared" si="2"/>
        <v>4.6260151366026417E-5</v>
      </c>
    </row>
    <row r="130" spans="1:3" ht="39" hidden="1" customHeight="1" x14ac:dyDescent="0.25">
      <c r="A130" s="13" t="s">
        <v>121</v>
      </c>
      <c r="B130" s="17">
        <v>12412</v>
      </c>
      <c r="C130" s="11">
        <f t="shared" si="2"/>
        <v>4.6260151366026417E-5</v>
      </c>
    </row>
    <row r="131" spans="1:3" hidden="1" x14ac:dyDescent="0.25">
      <c r="A131" s="7" t="s">
        <v>122</v>
      </c>
      <c r="B131" s="16">
        <f>SUM(B132:B179)</f>
        <v>6506995.4000000004</v>
      </c>
      <c r="C131" s="22">
        <f t="shared" si="2"/>
        <v>2.4251900752661749E-2</v>
      </c>
    </row>
    <row r="132" spans="1:3" hidden="1" x14ac:dyDescent="0.25">
      <c r="A132" s="13" t="s">
        <v>123</v>
      </c>
      <c r="B132" s="17">
        <v>225</v>
      </c>
      <c r="C132" s="11">
        <f t="shared" si="2"/>
        <v>8.3858637265194529E-7</v>
      </c>
    </row>
    <row r="133" spans="1:3" hidden="1" x14ac:dyDescent="0.25">
      <c r="A133" s="13" t="s">
        <v>124</v>
      </c>
      <c r="B133" s="17">
        <v>95198</v>
      </c>
      <c r="C133" s="11">
        <f t="shared" si="2"/>
        <v>3.548077577943106E-4</v>
      </c>
    </row>
    <row r="134" spans="1:3" hidden="1" x14ac:dyDescent="0.25">
      <c r="A134" s="13" t="s">
        <v>125</v>
      </c>
      <c r="B134" s="17">
        <v>75494</v>
      </c>
      <c r="C134" s="11">
        <f t="shared" si="2"/>
        <v>2.813699538532709E-4</v>
      </c>
    </row>
    <row r="135" spans="1:3" ht="24" hidden="1" x14ac:dyDescent="0.25">
      <c r="A135" s="13" t="s">
        <v>126</v>
      </c>
      <c r="B135" s="17">
        <v>346621</v>
      </c>
      <c r="C135" s="11">
        <f t="shared" si="2"/>
        <v>1.2918739869999551E-3</v>
      </c>
    </row>
    <row r="136" spans="1:3" hidden="1" x14ac:dyDescent="0.25">
      <c r="A136" s="13" t="s">
        <v>127</v>
      </c>
      <c r="B136" s="17">
        <v>11030</v>
      </c>
      <c r="C136" s="11">
        <f t="shared" si="2"/>
        <v>4.1109367512670912E-5</v>
      </c>
    </row>
    <row r="137" spans="1:3" ht="36" hidden="1" x14ac:dyDescent="0.25">
      <c r="A137" s="13" t="s">
        <v>128</v>
      </c>
      <c r="B137" s="17">
        <v>44120</v>
      </c>
      <c r="C137" s="11">
        <f t="shared" si="2"/>
        <v>1.6443747005068365E-4</v>
      </c>
    </row>
    <row r="138" spans="1:3" ht="24" hidden="1" x14ac:dyDescent="0.25">
      <c r="A138" s="13" t="s">
        <v>129</v>
      </c>
      <c r="B138" s="17">
        <v>2881536</v>
      </c>
      <c r="C138" s="11">
        <f t="shared" si="2"/>
        <v>1.0739630319582203E-2</v>
      </c>
    </row>
    <row r="139" spans="1:3" hidden="1" x14ac:dyDescent="0.25">
      <c r="A139" s="13" t="s">
        <v>130</v>
      </c>
      <c r="B139" s="17">
        <v>1107</v>
      </c>
      <c r="C139" s="11">
        <f t="shared" si="2"/>
        <v>4.1258449534475708E-6</v>
      </c>
    </row>
    <row r="140" spans="1:3" hidden="1" x14ac:dyDescent="0.25">
      <c r="A140" s="13" t="s">
        <v>131</v>
      </c>
      <c r="B140" s="17">
        <v>27624</v>
      </c>
      <c r="C140" s="11">
        <f t="shared" si="2"/>
        <v>1.0295604425838815E-4</v>
      </c>
    </row>
    <row r="141" spans="1:3" ht="24" hidden="1" x14ac:dyDescent="0.25">
      <c r="A141" s="13" t="s">
        <v>132</v>
      </c>
      <c r="B141" s="17">
        <v>1162061</v>
      </c>
      <c r="C141" s="11">
        <f t="shared" si="2"/>
        <v>4.3310600835124091E-3</v>
      </c>
    </row>
    <row r="142" spans="1:3" ht="36" hidden="1" x14ac:dyDescent="0.25">
      <c r="A142" s="13" t="s">
        <v>133</v>
      </c>
      <c r="B142" s="17">
        <v>22542</v>
      </c>
      <c r="C142" s="11">
        <f t="shared" si="2"/>
        <v>8.4015173388089559E-5</v>
      </c>
    </row>
    <row r="143" spans="1:3" hidden="1" x14ac:dyDescent="0.25">
      <c r="A143" s="13" t="s">
        <v>134</v>
      </c>
      <c r="B143" s="17">
        <v>1827</v>
      </c>
      <c r="C143" s="11">
        <f t="shared" si="2"/>
        <v>6.8093213459337954E-6</v>
      </c>
    </row>
    <row r="144" spans="1:3" hidden="1" x14ac:dyDescent="0.25">
      <c r="A144" s="13" t="s">
        <v>135</v>
      </c>
      <c r="B144" s="17">
        <v>1760</v>
      </c>
      <c r="C144" s="11">
        <f t="shared" si="2"/>
        <v>6.5596089594107719E-6</v>
      </c>
    </row>
    <row r="145" spans="1:3" ht="36" hidden="1" x14ac:dyDescent="0.25">
      <c r="A145" s="13" t="s">
        <v>136</v>
      </c>
      <c r="B145" s="17">
        <v>18788</v>
      </c>
      <c r="C145" s="11">
        <f t="shared" si="2"/>
        <v>7.0023825641709993E-5</v>
      </c>
    </row>
    <row r="146" spans="1:3" ht="36" hidden="1" x14ac:dyDescent="0.25">
      <c r="A146" s="13" t="s">
        <v>137</v>
      </c>
      <c r="B146" s="17">
        <v>2710</v>
      </c>
      <c r="C146" s="11">
        <f t="shared" si="2"/>
        <v>1.0100306977274541E-5</v>
      </c>
    </row>
    <row r="147" spans="1:3" ht="36" hidden="1" x14ac:dyDescent="0.25">
      <c r="A147" s="13" t="s">
        <v>137</v>
      </c>
      <c r="B147" s="17">
        <v>4065</v>
      </c>
      <c r="C147" s="11">
        <f t="shared" si="2"/>
        <v>1.515046046591181E-5</v>
      </c>
    </row>
    <row r="148" spans="1:3" hidden="1" x14ac:dyDescent="0.25">
      <c r="A148" s="13" t="s">
        <v>138</v>
      </c>
      <c r="B148" s="17">
        <v>3523</v>
      </c>
      <c r="C148" s="11">
        <f t="shared" si="2"/>
        <v>1.3130399070456903E-5</v>
      </c>
    </row>
    <row r="149" spans="1:3" hidden="1" x14ac:dyDescent="0.25">
      <c r="A149" s="13" t="s">
        <v>139</v>
      </c>
      <c r="B149" s="17">
        <v>530</v>
      </c>
      <c r="C149" s="11">
        <f t="shared" si="2"/>
        <v>1.9753367889134708E-6</v>
      </c>
    </row>
    <row r="150" spans="1:3" ht="36" hidden="1" x14ac:dyDescent="0.25">
      <c r="A150" s="13" t="s">
        <v>140</v>
      </c>
      <c r="B150" s="17">
        <v>1116</v>
      </c>
      <c r="C150" s="11">
        <f t="shared" si="2"/>
        <v>4.1593884083536488E-6</v>
      </c>
    </row>
    <row r="151" spans="1:3" ht="24" hidden="1" x14ac:dyDescent="0.25">
      <c r="A151" s="13" t="s">
        <v>141</v>
      </c>
      <c r="B151" s="17">
        <v>2500</v>
      </c>
      <c r="C151" s="11">
        <f t="shared" si="2"/>
        <v>9.3176263627993917E-6</v>
      </c>
    </row>
    <row r="152" spans="1:3" ht="24" hidden="1" x14ac:dyDescent="0.25">
      <c r="A152" s="13" t="s">
        <v>142</v>
      </c>
      <c r="B152" s="17">
        <v>174177</v>
      </c>
      <c r="C152" s="11">
        <f t="shared" si="2"/>
        <v>6.4916648279732389E-4</v>
      </c>
    </row>
    <row r="153" spans="1:3" ht="24" hidden="1" x14ac:dyDescent="0.25">
      <c r="A153" s="13" t="s">
        <v>143</v>
      </c>
      <c r="B153" s="17">
        <v>58310</v>
      </c>
      <c r="C153" s="11">
        <f>B153*$C$9/$B$9</f>
        <v>2.1732431728593301E-4</v>
      </c>
    </row>
    <row r="154" spans="1:3" ht="24" hidden="1" x14ac:dyDescent="0.25">
      <c r="A154" s="13" t="s">
        <v>144</v>
      </c>
      <c r="B154" s="17">
        <v>560942</v>
      </c>
      <c r="C154" s="11">
        <f t="shared" si="2"/>
        <v>2.0906591868805665E-3</v>
      </c>
    </row>
    <row r="155" spans="1:3" ht="24" hidden="1" x14ac:dyDescent="0.25">
      <c r="A155" s="13" t="s">
        <v>145</v>
      </c>
      <c r="B155" s="17">
        <v>132</v>
      </c>
      <c r="C155" s="11">
        <f t="shared" si="2"/>
        <v>4.9197067195580789E-7</v>
      </c>
    </row>
    <row r="156" spans="1:3" ht="24" hidden="1" x14ac:dyDescent="0.25">
      <c r="A156" s="13" t="s">
        <v>146</v>
      </c>
      <c r="B156" s="17">
        <v>109821</v>
      </c>
      <c r="C156" s="11">
        <f t="shared" si="2"/>
        <v>4.0930841791559681E-4</v>
      </c>
    </row>
    <row r="157" spans="1:3" s="1" customFormat="1" ht="24" hidden="1" x14ac:dyDescent="0.25">
      <c r="A157" s="13" t="s">
        <v>147</v>
      </c>
      <c r="B157" s="17">
        <v>3618</v>
      </c>
      <c r="C157" s="11">
        <f t="shared" si="2"/>
        <v>1.3484468872243279E-5</v>
      </c>
    </row>
    <row r="158" spans="1:3" ht="24" hidden="1" x14ac:dyDescent="0.25">
      <c r="A158" s="13" t="s">
        <v>148</v>
      </c>
      <c r="B158" s="17">
        <v>7875</v>
      </c>
      <c r="C158" s="11">
        <f t="shared" si="2"/>
        <v>2.9350523042818084E-5</v>
      </c>
    </row>
    <row r="159" spans="1:3" ht="24" hidden="1" x14ac:dyDescent="0.25">
      <c r="A159" s="13" t="s">
        <v>149</v>
      </c>
      <c r="B159" s="17">
        <v>39676</v>
      </c>
      <c r="C159" s="11">
        <f t="shared" si="2"/>
        <v>1.4787445742817147E-4</v>
      </c>
    </row>
    <row r="160" spans="1:3" ht="24" hidden="1" x14ac:dyDescent="0.25">
      <c r="A160" s="13" t="s">
        <v>150</v>
      </c>
      <c r="B160" s="17">
        <v>6530</v>
      </c>
      <c r="C160" s="11">
        <f t="shared" si="2"/>
        <v>2.4337640059632012E-5</v>
      </c>
    </row>
    <row r="161" spans="1:3" ht="24" hidden="1" x14ac:dyDescent="0.25">
      <c r="A161" s="13" t="s">
        <v>151</v>
      </c>
      <c r="B161" s="17">
        <v>17</v>
      </c>
      <c r="C161" s="11">
        <f t="shared" si="2"/>
        <v>6.3359859267035856E-8</v>
      </c>
    </row>
    <row r="162" spans="1:3" s="1" customFormat="1" ht="24" hidden="1" x14ac:dyDescent="0.25">
      <c r="A162" s="13" t="s">
        <v>152</v>
      </c>
      <c r="B162" s="17">
        <v>765</v>
      </c>
      <c r="C162" s="11">
        <f t="shared" si="2"/>
        <v>2.8511936670166136E-6</v>
      </c>
    </row>
    <row r="163" spans="1:3" ht="24" hidden="1" x14ac:dyDescent="0.25">
      <c r="A163" s="13" t="s">
        <v>153</v>
      </c>
      <c r="B163" s="17">
        <v>207866.4</v>
      </c>
      <c r="C163" s="11">
        <f t="shared" si="2"/>
        <v>7.7472857943208134E-4</v>
      </c>
    </row>
    <row r="164" spans="1:3" s="1" customFormat="1" ht="24" hidden="1" x14ac:dyDescent="0.25">
      <c r="A164" s="13" t="s">
        <v>154</v>
      </c>
      <c r="B164" s="17">
        <v>43098</v>
      </c>
      <c r="C164" s="11">
        <f t="shared" si="2"/>
        <v>1.6062842439357126E-4</v>
      </c>
    </row>
    <row r="165" spans="1:3" ht="36" hidden="1" x14ac:dyDescent="0.25">
      <c r="A165" s="13" t="s">
        <v>155</v>
      </c>
      <c r="B165" s="17">
        <v>79890</v>
      </c>
      <c r="C165" s="11">
        <f t="shared" si="2"/>
        <v>2.9775406804961738E-4</v>
      </c>
    </row>
    <row r="166" spans="1:3" ht="36" hidden="1" x14ac:dyDescent="0.25">
      <c r="A166" s="13" t="s">
        <v>156</v>
      </c>
      <c r="B166" s="17">
        <v>72414</v>
      </c>
      <c r="C166" s="11">
        <f t="shared" si="2"/>
        <v>2.6989063817430204E-4</v>
      </c>
    </row>
    <row r="167" spans="1:3" hidden="1" x14ac:dyDescent="0.25">
      <c r="A167" s="13" t="s">
        <v>157</v>
      </c>
      <c r="B167" s="17">
        <v>406</v>
      </c>
      <c r="C167" s="11">
        <f t="shared" si="2"/>
        <v>1.5131825213186212E-6</v>
      </c>
    </row>
    <row r="168" spans="1:3" s="1" customFormat="1" ht="24" hidden="1" x14ac:dyDescent="0.25">
      <c r="A168" s="13" t="s">
        <v>158</v>
      </c>
      <c r="B168" s="17">
        <v>42687</v>
      </c>
      <c r="C168" s="11">
        <f t="shared" si="2"/>
        <v>1.5909660661952705E-4</v>
      </c>
    </row>
    <row r="169" spans="1:3" hidden="1" x14ac:dyDescent="0.25">
      <c r="A169" s="13" t="s">
        <v>159</v>
      </c>
      <c r="B169" s="17">
        <v>65195</v>
      </c>
      <c r="C169" s="11">
        <f t="shared" si="2"/>
        <v>2.4298506028908254E-4</v>
      </c>
    </row>
    <row r="170" spans="1:3" ht="24" hidden="1" x14ac:dyDescent="0.25">
      <c r="A170" s="13" t="s">
        <v>160</v>
      </c>
      <c r="B170" s="17">
        <v>3960</v>
      </c>
      <c r="C170" s="11">
        <f t="shared" si="2"/>
        <v>1.4759120158674237E-5</v>
      </c>
    </row>
    <row r="171" spans="1:3" ht="24" hidden="1" x14ac:dyDescent="0.25">
      <c r="A171" s="13" t="s">
        <v>161</v>
      </c>
      <c r="B171" s="17">
        <v>4935</v>
      </c>
      <c r="C171" s="11">
        <f t="shared" si="2"/>
        <v>1.8392994440165999E-5</v>
      </c>
    </row>
    <row r="172" spans="1:3" ht="24" hidden="1" x14ac:dyDescent="0.25">
      <c r="A172" s="13" t="s">
        <v>162</v>
      </c>
      <c r="B172" s="17">
        <v>1115</v>
      </c>
      <c r="C172" s="11">
        <f t="shared" si="2"/>
        <v>4.1556613578085287E-6</v>
      </c>
    </row>
    <row r="173" spans="1:3" ht="24" hidden="1" x14ac:dyDescent="0.25">
      <c r="A173" s="13" t="s">
        <v>163</v>
      </c>
      <c r="B173" s="17">
        <v>126378</v>
      </c>
      <c r="C173" s="11">
        <f t="shared" ref="C173:C221" si="3">B173*$C$9/$B$9</f>
        <v>4.710171937911446E-4</v>
      </c>
    </row>
    <row r="174" spans="1:3" ht="24" hidden="1" x14ac:dyDescent="0.25">
      <c r="A174" s="13" t="s">
        <v>164</v>
      </c>
      <c r="B174" s="17">
        <v>1452</v>
      </c>
      <c r="C174" s="11">
        <f t="shared" si="3"/>
        <v>5.4116773915138865E-6</v>
      </c>
    </row>
    <row r="175" spans="1:3" ht="24" hidden="1" x14ac:dyDescent="0.25">
      <c r="A175" s="13" t="s">
        <v>165</v>
      </c>
      <c r="B175" s="17">
        <v>2375</v>
      </c>
      <c r="C175" s="11">
        <f t="shared" si="3"/>
        <v>8.8517450446594226E-6</v>
      </c>
    </row>
    <row r="176" spans="1:3" hidden="1" x14ac:dyDescent="0.25">
      <c r="A176" s="13" t="s">
        <v>166</v>
      </c>
      <c r="B176" s="17">
        <v>132847</v>
      </c>
      <c r="C176" s="11">
        <f t="shared" si="3"/>
        <v>4.9512748376752435E-4</v>
      </c>
    </row>
    <row r="177" spans="1:3" hidden="1" x14ac:dyDescent="0.25">
      <c r="A177" s="13" t="s">
        <v>167</v>
      </c>
      <c r="B177" s="17">
        <v>2492</v>
      </c>
      <c r="C177" s="11">
        <f t="shared" si="3"/>
        <v>9.2878099584384329E-6</v>
      </c>
    </row>
    <row r="178" spans="1:3" ht="24" hidden="1" x14ac:dyDescent="0.25">
      <c r="A178" s="13" t="s">
        <v>168</v>
      </c>
      <c r="B178" s="17">
        <v>6545</v>
      </c>
      <c r="C178" s="11">
        <f t="shared" si="3"/>
        <v>2.4393545817808805E-5</v>
      </c>
    </row>
    <row r="179" spans="1:3" ht="24" hidden="1" x14ac:dyDescent="0.25">
      <c r="A179" s="13" t="s">
        <v>169</v>
      </c>
      <c r="B179" s="17">
        <v>47100</v>
      </c>
      <c r="C179" s="11">
        <f t="shared" si="3"/>
        <v>1.7554408067514053E-4</v>
      </c>
    </row>
    <row r="180" spans="1:3" hidden="1" x14ac:dyDescent="0.25">
      <c r="A180" s="7" t="s">
        <v>170</v>
      </c>
      <c r="B180" s="16">
        <f>SUM(B181)</f>
        <v>208237</v>
      </c>
      <c r="C180" s="9">
        <f t="shared" si="3"/>
        <v>7.7610982436410278E-4</v>
      </c>
    </row>
    <row r="181" spans="1:3" hidden="1" x14ac:dyDescent="0.25">
      <c r="A181" s="13" t="s">
        <v>171</v>
      </c>
      <c r="B181" s="17">
        <v>208237</v>
      </c>
      <c r="C181" s="11">
        <f t="shared" si="3"/>
        <v>7.7610982436410278E-4</v>
      </c>
    </row>
    <row r="182" spans="1:3" s="1" customFormat="1" hidden="1" x14ac:dyDescent="0.25">
      <c r="A182" s="7" t="s">
        <v>172</v>
      </c>
      <c r="B182" s="16">
        <f>B183+B189+B195+B218+B232+B230+B241</f>
        <v>-16300394.349999998</v>
      </c>
      <c r="C182" s="9">
        <f t="shared" si="3"/>
        <v>-6.0752393647834489E-2</v>
      </c>
    </row>
    <row r="183" spans="1:3" hidden="1" x14ac:dyDescent="0.25">
      <c r="A183" s="7" t="s">
        <v>173</v>
      </c>
      <c r="B183" s="16">
        <f>SUM(B184:B188)</f>
        <v>84869</v>
      </c>
      <c r="C183" s="9">
        <f t="shared" si="3"/>
        <v>3.1631105271376863E-4</v>
      </c>
    </row>
    <row r="184" spans="1:3" hidden="1" x14ac:dyDescent="0.25">
      <c r="A184" s="13" t="s">
        <v>175</v>
      </c>
      <c r="B184" s="17">
        <v>13080</v>
      </c>
      <c r="C184" s="11">
        <f t="shared" si="3"/>
        <v>4.8749821130166415E-5</v>
      </c>
    </row>
    <row r="185" spans="1:3" ht="24" hidden="1" x14ac:dyDescent="0.25">
      <c r="A185" s="13" t="s">
        <v>176</v>
      </c>
      <c r="B185" s="17">
        <v>11000</v>
      </c>
      <c r="C185" s="11">
        <f t="shared" si="3"/>
        <v>4.0997555996317326E-5</v>
      </c>
    </row>
    <row r="186" spans="1:3" ht="24" hidden="1" x14ac:dyDescent="0.25">
      <c r="A186" s="13" t="s">
        <v>177</v>
      </c>
      <c r="B186" s="17">
        <v>35400</v>
      </c>
      <c r="C186" s="11">
        <f t="shared" si="3"/>
        <v>1.3193758929723939E-4</v>
      </c>
    </row>
    <row r="187" spans="1:3" ht="24" hidden="1" x14ac:dyDescent="0.25">
      <c r="A187" s="13" t="s">
        <v>178</v>
      </c>
      <c r="B187" s="17">
        <v>4724</v>
      </c>
      <c r="C187" s="11">
        <f t="shared" si="3"/>
        <v>1.7606586775145729E-5</v>
      </c>
    </row>
    <row r="188" spans="1:3" hidden="1" x14ac:dyDescent="0.25">
      <c r="A188" s="13" t="s">
        <v>174</v>
      </c>
      <c r="B188" s="17">
        <v>20665</v>
      </c>
      <c r="C188" s="11">
        <f t="shared" si="3"/>
        <v>7.7019499514899769E-5</v>
      </c>
    </row>
    <row r="189" spans="1:3" hidden="1" x14ac:dyDescent="0.25">
      <c r="A189" s="7" t="s">
        <v>179</v>
      </c>
      <c r="B189" s="16">
        <f>SUM(B190:B194)</f>
        <v>4316073</v>
      </c>
      <c r="C189" s="9">
        <f t="shared" si="3"/>
        <v>1.6086222227426665E-2</v>
      </c>
    </row>
    <row r="190" spans="1:3" hidden="1" x14ac:dyDescent="0.25">
      <c r="A190" s="13" t="s">
        <v>180</v>
      </c>
      <c r="B190" s="17">
        <v>118710</v>
      </c>
      <c r="C190" s="11">
        <f t="shared" si="3"/>
        <v>4.4243817021116631E-4</v>
      </c>
    </row>
    <row r="191" spans="1:3" s="1" customFormat="1" hidden="1" x14ac:dyDescent="0.25">
      <c r="A191" s="13" t="s">
        <v>181</v>
      </c>
      <c r="B191" s="17">
        <v>45</v>
      </c>
      <c r="C191" s="11">
        <f t="shared" si="3"/>
        <v>1.6771727453038904E-7</v>
      </c>
    </row>
    <row r="192" spans="1:3" ht="24" hidden="1" x14ac:dyDescent="0.25">
      <c r="A192" s="13" t="s">
        <v>182</v>
      </c>
      <c r="B192" s="17">
        <v>1455875</v>
      </c>
      <c r="C192" s="11">
        <f t="shared" si="3"/>
        <v>5.4261197123762258E-3</v>
      </c>
    </row>
    <row r="193" spans="1:3" ht="24" hidden="1" x14ac:dyDescent="0.25">
      <c r="A193" s="13" t="s">
        <v>183</v>
      </c>
      <c r="B193" s="17">
        <v>2739576</v>
      </c>
      <c r="C193" s="11">
        <f t="shared" si="3"/>
        <v>1.0210538224197003E-2</v>
      </c>
    </row>
    <row r="194" spans="1:3" s="1" customFormat="1" hidden="1" x14ac:dyDescent="0.25">
      <c r="A194" s="13" t="s">
        <v>184</v>
      </c>
      <c r="B194" s="17">
        <v>1867</v>
      </c>
      <c r="C194" s="11">
        <f t="shared" si="3"/>
        <v>6.9584033677385858E-6</v>
      </c>
    </row>
    <row r="195" spans="1:3" hidden="1" x14ac:dyDescent="0.25">
      <c r="A195" s="7" t="s">
        <v>185</v>
      </c>
      <c r="B195" s="16">
        <f>SUM(B196:B217)</f>
        <v>23054360.41</v>
      </c>
      <c r="C195" s="8">
        <f t="shared" si="3"/>
        <v>8.5924766533477831E-2</v>
      </c>
    </row>
    <row r="196" spans="1:3" hidden="1" x14ac:dyDescent="0.25">
      <c r="A196" s="13" t="s">
        <v>186</v>
      </c>
      <c r="B196" s="17">
        <v>7484</v>
      </c>
      <c r="C196" s="34">
        <f t="shared" si="3"/>
        <v>2.7893246279676257E-5</v>
      </c>
    </row>
    <row r="197" spans="1:3" hidden="1" x14ac:dyDescent="0.25">
      <c r="A197" s="13" t="s">
        <v>187</v>
      </c>
      <c r="B197" s="17">
        <v>230170</v>
      </c>
      <c r="C197" s="34">
        <f t="shared" si="3"/>
        <v>8.5785522397021437E-4</v>
      </c>
    </row>
    <row r="198" spans="1:3" hidden="1" x14ac:dyDescent="0.25">
      <c r="A198" s="13" t="s">
        <v>188</v>
      </c>
      <c r="B198" s="17">
        <v>19536</v>
      </c>
      <c r="C198" s="34">
        <f t="shared" si="3"/>
        <v>7.2811659449459562E-5</v>
      </c>
    </row>
    <row r="199" spans="1:3" hidden="1" x14ac:dyDescent="0.25">
      <c r="A199" s="13" t="s">
        <v>189</v>
      </c>
      <c r="B199" s="17">
        <v>3071.01</v>
      </c>
      <c r="C199" s="34">
        <f t="shared" si="3"/>
        <v>1.1445809494568224E-5</v>
      </c>
    </row>
    <row r="200" spans="1:3" s="1" customFormat="1" ht="24" hidden="1" x14ac:dyDescent="0.25">
      <c r="A200" s="13" t="s">
        <v>190</v>
      </c>
      <c r="B200" s="17">
        <v>2375731.2000000002</v>
      </c>
      <c r="C200" s="34">
        <f t="shared" si="3"/>
        <v>8.8544702640180155E-3</v>
      </c>
    </row>
    <row r="201" spans="1:3" s="1" customFormat="1" hidden="1" x14ac:dyDescent="0.25">
      <c r="A201" s="13" t="s">
        <v>191</v>
      </c>
      <c r="B201" s="17">
        <v>22855</v>
      </c>
      <c r="C201" s="34">
        <f t="shared" si="3"/>
        <v>8.5181740208712043E-5</v>
      </c>
    </row>
    <row r="202" spans="1:3" hidden="1" x14ac:dyDescent="0.25">
      <c r="A202" s="13" t="s">
        <v>192</v>
      </c>
      <c r="B202" s="17">
        <v>1282715</v>
      </c>
      <c r="C202" s="34">
        <f t="shared" si="3"/>
        <v>4.7807436399832882E-3</v>
      </c>
    </row>
    <row r="203" spans="1:3" hidden="1" x14ac:dyDescent="0.25">
      <c r="A203" s="13" t="s">
        <v>193</v>
      </c>
      <c r="B203" s="17">
        <v>689971.19999999995</v>
      </c>
      <c r="C203" s="34">
        <f t="shared" si="3"/>
        <v>2.5715575370769328E-3</v>
      </c>
    </row>
    <row r="204" spans="1:3" ht="24" hidden="1" x14ac:dyDescent="0.25">
      <c r="A204" s="13" t="s">
        <v>194</v>
      </c>
      <c r="B204" s="17">
        <v>542705</v>
      </c>
      <c r="C204" s="34">
        <f t="shared" si="3"/>
        <v>2.0226889660892177E-3</v>
      </c>
    </row>
    <row r="205" spans="1:3" ht="24" hidden="1" x14ac:dyDescent="0.25">
      <c r="A205" s="13" t="s">
        <v>195</v>
      </c>
      <c r="B205" s="17">
        <v>12574909</v>
      </c>
      <c r="C205" s="34">
        <f t="shared" si="3"/>
        <v>4.6867321443281332E-2</v>
      </c>
    </row>
    <row r="206" spans="1:3" ht="24" hidden="1" x14ac:dyDescent="0.25">
      <c r="A206" s="13" t="s">
        <v>195</v>
      </c>
      <c r="B206" s="17">
        <v>4095</v>
      </c>
      <c r="C206" s="34">
        <f t="shared" si="3"/>
        <v>1.5262271982265405E-5</v>
      </c>
    </row>
    <row r="207" spans="1:3" s="1" customFormat="1" ht="24" hidden="1" x14ac:dyDescent="0.25">
      <c r="A207" s="13" t="s">
        <v>196</v>
      </c>
      <c r="B207" s="17">
        <v>1920</v>
      </c>
      <c r="C207" s="34">
        <f t="shared" si="3"/>
        <v>7.1559370466299328E-6</v>
      </c>
    </row>
    <row r="208" spans="1:3" hidden="1" x14ac:dyDescent="0.25">
      <c r="A208" s="13" t="s">
        <v>197</v>
      </c>
      <c r="B208" s="17">
        <v>29690</v>
      </c>
      <c r="C208" s="34">
        <f t="shared" si="3"/>
        <v>1.1065613068460557E-4</v>
      </c>
    </row>
    <row r="209" spans="1:3" s="1" customFormat="1" hidden="1" x14ac:dyDescent="0.25">
      <c r="A209" s="13" t="s">
        <v>198</v>
      </c>
      <c r="B209" s="17">
        <v>53760</v>
      </c>
      <c r="C209" s="34">
        <f t="shared" si="3"/>
        <v>2.0036623730563811E-4</v>
      </c>
    </row>
    <row r="210" spans="1:3" hidden="1" x14ac:dyDescent="0.25">
      <c r="A210" s="13" t="s">
        <v>199</v>
      </c>
      <c r="B210" s="17">
        <v>113400</v>
      </c>
      <c r="C210" s="34">
        <f t="shared" si="3"/>
        <v>4.2264753181658042E-4</v>
      </c>
    </row>
    <row r="211" spans="1:3" hidden="1" x14ac:dyDescent="0.25">
      <c r="A211" s="13" t="s">
        <v>200</v>
      </c>
      <c r="B211" s="17">
        <v>577636</v>
      </c>
      <c r="C211" s="34">
        <f t="shared" si="3"/>
        <v>2.1528785686807956E-3</v>
      </c>
    </row>
    <row r="212" spans="1:3" s="1" customFormat="1" ht="24" hidden="1" x14ac:dyDescent="0.25">
      <c r="A212" s="13" t="s">
        <v>201</v>
      </c>
      <c r="B212" s="17">
        <v>4412965</v>
      </c>
      <c r="C212" s="34">
        <f t="shared" si="3"/>
        <v>1.6447343608844405E-2</v>
      </c>
    </row>
    <row r="213" spans="1:3" s="1" customFormat="1" hidden="1" x14ac:dyDescent="0.25">
      <c r="A213" s="13" t="s">
        <v>202</v>
      </c>
      <c r="B213" s="17">
        <v>140215</v>
      </c>
      <c r="C213" s="34">
        <f t="shared" si="3"/>
        <v>5.2258839218396666E-4</v>
      </c>
    </row>
    <row r="214" spans="1:3" s="1" customFormat="1" ht="24" hidden="1" x14ac:dyDescent="0.25">
      <c r="A214" s="13" t="s">
        <v>203</v>
      </c>
      <c r="B214" s="17">
        <v>882</v>
      </c>
      <c r="C214" s="34">
        <f t="shared" si="3"/>
        <v>3.2872585807956252E-6</v>
      </c>
    </row>
    <row r="215" spans="1:3" ht="24" hidden="1" x14ac:dyDescent="0.25">
      <c r="A215" s="13" t="s">
        <v>204</v>
      </c>
      <c r="B215" s="17">
        <v>6956</v>
      </c>
      <c r="C215" s="34">
        <f t="shared" si="3"/>
        <v>2.5925363591853026E-5</v>
      </c>
    </row>
    <row r="216" spans="1:3" hidden="1" x14ac:dyDescent="0.25">
      <c r="A216" s="13" t="s">
        <v>352</v>
      </c>
      <c r="B216" s="17">
        <v>-24588</v>
      </c>
      <c r="C216" s="34">
        <f t="shared" si="3"/>
        <v>-9.1640718803404571E-5</v>
      </c>
    </row>
    <row r="217" spans="1:3" hidden="1" x14ac:dyDescent="0.25">
      <c r="A217" s="13" t="s">
        <v>353</v>
      </c>
      <c r="B217" s="17">
        <v>-11718</v>
      </c>
      <c r="C217" s="34">
        <f t="shared" si="3"/>
        <v>-4.3673578287713309E-5</v>
      </c>
    </row>
    <row r="218" spans="1:3" hidden="1" x14ac:dyDescent="0.25">
      <c r="A218" s="7" t="s">
        <v>205</v>
      </c>
      <c r="B218" s="16">
        <f>SUM(B219:B229)</f>
        <v>633294.14</v>
      </c>
      <c r="C218" s="8">
        <f t="shared" si="3"/>
        <v>2.3603192697081474E-3</v>
      </c>
    </row>
    <row r="219" spans="1:3" ht="24" hidden="1" x14ac:dyDescent="0.25">
      <c r="A219" s="13" t="s">
        <v>206</v>
      </c>
      <c r="B219" s="17">
        <v>387527</v>
      </c>
      <c r="C219" s="34">
        <f t="shared" si="3"/>
        <v>1.444332716598624E-3</v>
      </c>
    </row>
    <row r="220" spans="1:3" ht="36" hidden="1" x14ac:dyDescent="0.25">
      <c r="A220" s="13" t="s">
        <v>207</v>
      </c>
      <c r="B220" s="17">
        <v>6530</v>
      </c>
      <c r="C220" s="34">
        <f t="shared" si="3"/>
        <v>2.4337640059632012E-5</v>
      </c>
    </row>
    <row r="221" spans="1:3" hidden="1" x14ac:dyDescent="0.25">
      <c r="A221" s="13" t="s">
        <v>208</v>
      </c>
      <c r="B221" s="17">
        <v>13362.14</v>
      </c>
      <c r="C221" s="34">
        <f t="shared" si="3"/>
        <v>4.9801371170966507E-5</v>
      </c>
    </row>
    <row r="222" spans="1:3" ht="24" hidden="1" x14ac:dyDescent="0.25">
      <c r="A222" s="13" t="s">
        <v>209</v>
      </c>
      <c r="B222" s="17">
        <v>1060</v>
      </c>
      <c r="C222" s="34">
        <f t="shared" ref="C222:C278" si="4">B222*$C$9/$B$9</f>
        <v>3.9506735778269416E-6</v>
      </c>
    </row>
    <row r="223" spans="1:3" ht="48" hidden="1" x14ac:dyDescent="0.25">
      <c r="A223" s="13" t="s">
        <v>210</v>
      </c>
      <c r="B223" s="17">
        <v>74742</v>
      </c>
      <c r="C223" s="34">
        <f t="shared" si="4"/>
        <v>2.7856721184334085E-4</v>
      </c>
    </row>
    <row r="224" spans="1:3" ht="24" hidden="1" x14ac:dyDescent="0.25">
      <c r="A224" s="13" t="s">
        <v>211</v>
      </c>
      <c r="B224" s="17">
        <v>5775</v>
      </c>
      <c r="C224" s="34">
        <f t="shared" si="4"/>
        <v>2.1523716898066593E-5</v>
      </c>
    </row>
    <row r="225" spans="1:3" s="1" customFormat="1" hidden="1" x14ac:dyDescent="0.25">
      <c r="A225" s="13" t="s">
        <v>212</v>
      </c>
      <c r="B225" s="17">
        <v>2024</v>
      </c>
      <c r="C225" s="34">
        <f t="shared" si="4"/>
        <v>7.5435503033223874E-6</v>
      </c>
    </row>
    <row r="226" spans="1:3" ht="36" hidden="1" x14ac:dyDescent="0.25">
      <c r="A226" s="13" t="s">
        <v>213</v>
      </c>
      <c r="B226" s="17">
        <v>5822</v>
      </c>
      <c r="C226" s="34">
        <f t="shared" si="4"/>
        <v>2.1698888273687222E-5</v>
      </c>
    </row>
    <row r="227" spans="1:3" s="1" customFormat="1" ht="24" hidden="1" x14ac:dyDescent="0.25">
      <c r="A227" s="13" t="s">
        <v>214</v>
      </c>
      <c r="B227" s="17">
        <v>136452</v>
      </c>
      <c r="C227" s="34">
        <f t="shared" si="4"/>
        <v>5.0856350098268108E-4</v>
      </c>
    </row>
    <row r="228" spans="1:3" ht="36" hidden="1" x14ac:dyDescent="0.25">
      <c r="A228" s="13" t="s">
        <v>349</v>
      </c>
      <c r="B228" s="17">
        <v>0</v>
      </c>
      <c r="C228" s="34">
        <f t="shared" si="4"/>
        <v>0</v>
      </c>
    </row>
    <row r="229" spans="1:3" s="1" customFormat="1" hidden="1" x14ac:dyDescent="0.25">
      <c r="A229" s="13" t="s">
        <v>350</v>
      </c>
      <c r="B229" s="17">
        <v>0</v>
      </c>
      <c r="C229" s="34">
        <f t="shared" si="4"/>
        <v>0</v>
      </c>
    </row>
    <row r="230" spans="1:3" hidden="1" x14ac:dyDescent="0.25">
      <c r="A230" s="7" t="s">
        <v>215</v>
      </c>
      <c r="B230" s="16">
        <f>SUM(B231)</f>
        <v>-45554440.899999999</v>
      </c>
      <c r="C230" s="8">
        <f t="shared" si="4"/>
        <v>-0.16978370378897073</v>
      </c>
    </row>
    <row r="231" spans="1:3" hidden="1" x14ac:dyDescent="0.25">
      <c r="A231" s="10" t="s">
        <v>216</v>
      </c>
      <c r="B231" s="17">
        <v>-45554440.899999999</v>
      </c>
      <c r="C231" s="34">
        <f t="shared" si="4"/>
        <v>-0.16978370378897073</v>
      </c>
    </row>
    <row r="232" spans="1:3" hidden="1" x14ac:dyDescent="0.25">
      <c r="A232" s="7" t="s">
        <v>172</v>
      </c>
      <c r="B232" s="16">
        <f t="shared" ref="B232" si="5">SUM(B233:B240)</f>
        <v>1126139</v>
      </c>
      <c r="C232" s="8">
        <f t="shared" si="4"/>
        <v>4.1971769738306172E-3</v>
      </c>
    </row>
    <row r="233" spans="1:3" s="1" customFormat="1" ht="24" hidden="1" x14ac:dyDescent="0.25">
      <c r="A233" s="13" t="s">
        <v>217</v>
      </c>
      <c r="B233" s="17">
        <v>1013561</v>
      </c>
      <c r="C233" s="34">
        <f t="shared" si="4"/>
        <v>3.7775930775621257E-3</v>
      </c>
    </row>
    <row r="234" spans="1:3" ht="36" hidden="1" x14ac:dyDescent="0.25">
      <c r="A234" s="13" t="s">
        <v>218</v>
      </c>
      <c r="B234" s="17">
        <v>3018</v>
      </c>
      <c r="C234" s="34">
        <f t="shared" si="4"/>
        <v>1.1248238545171426E-5</v>
      </c>
    </row>
    <row r="235" spans="1:3" ht="24" hidden="1" x14ac:dyDescent="0.25">
      <c r="A235" s="13" t="s">
        <v>219</v>
      </c>
      <c r="B235" s="17">
        <v>7054</v>
      </c>
      <c r="C235" s="34">
        <f t="shared" si="4"/>
        <v>2.6290614545274763E-5</v>
      </c>
    </row>
    <row r="236" spans="1:3" s="1" customFormat="1" ht="24" hidden="1" x14ac:dyDescent="0.25">
      <c r="A236" s="13" t="s">
        <v>220</v>
      </c>
      <c r="B236" s="17">
        <v>12087</v>
      </c>
      <c r="C236" s="34">
        <f t="shared" si="4"/>
        <v>4.5048859938862496E-5</v>
      </c>
    </row>
    <row r="237" spans="1:3" ht="36" hidden="1" x14ac:dyDescent="0.25">
      <c r="A237" s="13" t="s">
        <v>221</v>
      </c>
      <c r="B237" s="17">
        <v>1351</v>
      </c>
      <c r="C237" s="34">
        <f t="shared" si="4"/>
        <v>5.0352452864567911E-6</v>
      </c>
    </row>
    <row r="238" spans="1:3" ht="48" hidden="1" x14ac:dyDescent="0.25">
      <c r="A238" s="13" t="s">
        <v>222</v>
      </c>
      <c r="B238" s="17">
        <v>10292</v>
      </c>
      <c r="C238" s="34">
        <f t="shared" si="4"/>
        <v>3.8358804210372532E-5</v>
      </c>
    </row>
    <row r="239" spans="1:3" ht="36" hidden="1" x14ac:dyDescent="0.25">
      <c r="A239" s="13" t="s">
        <v>223</v>
      </c>
      <c r="B239" s="17">
        <v>57656</v>
      </c>
      <c r="C239" s="34">
        <f t="shared" si="4"/>
        <v>2.1488682622942468E-4</v>
      </c>
    </row>
    <row r="240" spans="1:3" hidden="1" x14ac:dyDescent="0.25">
      <c r="A240" s="13" t="s">
        <v>224</v>
      </c>
      <c r="B240" s="17">
        <v>21120</v>
      </c>
      <c r="C240" s="34">
        <f t="shared" si="4"/>
        <v>7.8715307512929259E-5</v>
      </c>
    </row>
    <row r="241" spans="1:3" hidden="1" x14ac:dyDescent="0.25">
      <c r="A241" s="7" t="s">
        <v>226</v>
      </c>
      <c r="B241" s="16">
        <f>SUM(B242)</f>
        <v>39311</v>
      </c>
      <c r="C241" s="8">
        <f t="shared" si="4"/>
        <v>1.4651408397920276E-4</v>
      </c>
    </row>
    <row r="242" spans="1:3" hidden="1" x14ac:dyDescent="0.25">
      <c r="A242" s="13" t="s">
        <v>227</v>
      </c>
      <c r="B242" s="17">
        <v>39311</v>
      </c>
      <c r="C242" s="34">
        <f t="shared" si="4"/>
        <v>1.4651408397920276E-4</v>
      </c>
    </row>
    <row r="243" spans="1:3" hidden="1" x14ac:dyDescent="0.25">
      <c r="A243" s="7" t="s">
        <v>228</v>
      </c>
      <c r="B243" s="16">
        <f>SUM(B244:B246)</f>
        <v>18233240.900000002</v>
      </c>
      <c r="C243" s="8">
        <f t="shared" si="4"/>
        <v>6.7956210435644857E-2</v>
      </c>
    </row>
    <row r="244" spans="1:3" hidden="1" x14ac:dyDescent="0.25">
      <c r="A244" s="13" t="s">
        <v>229</v>
      </c>
      <c r="B244" s="17">
        <v>15365054.199999999</v>
      </c>
      <c r="C244" s="34">
        <f t="shared" si="4"/>
        <v>5.7266333631904608E-2</v>
      </c>
    </row>
    <row r="245" spans="1:3" hidden="1" x14ac:dyDescent="0.25">
      <c r="A245" s="13" t="s">
        <v>230</v>
      </c>
      <c r="B245" s="17">
        <v>2901624.83</v>
      </c>
      <c r="C245" s="34">
        <f t="shared" si="4"/>
        <v>1.0814502404384521E-2</v>
      </c>
    </row>
    <row r="246" spans="1:3" s="1" customFormat="1" hidden="1" x14ac:dyDescent="0.25">
      <c r="A246" s="13" t="s">
        <v>232</v>
      </c>
      <c r="B246" s="17">
        <v>-33438.129999999997</v>
      </c>
      <c r="C246" s="34">
        <f t="shared" si="4"/>
        <v>-1.2462560064428527E-4</v>
      </c>
    </row>
    <row r="247" spans="1:3" hidden="1" x14ac:dyDescent="0.25">
      <c r="A247" s="7" t="s">
        <v>233</v>
      </c>
      <c r="B247" s="16">
        <f>SUM(B248)</f>
        <v>105386577.09999999</v>
      </c>
      <c r="C247" s="8">
        <f t="shared" si="4"/>
        <v>0.39278109962886026</v>
      </c>
    </row>
    <row r="248" spans="1:3" s="1" customFormat="1" hidden="1" x14ac:dyDescent="0.25">
      <c r="A248" s="7" t="s">
        <v>234</v>
      </c>
      <c r="B248" s="16">
        <f>SUM(B249)</f>
        <v>105386577.09999999</v>
      </c>
      <c r="C248" s="8">
        <f t="shared" si="4"/>
        <v>0.39278109962886026</v>
      </c>
    </row>
    <row r="249" spans="1:3" hidden="1" x14ac:dyDescent="0.25">
      <c r="A249" s="7" t="s">
        <v>236</v>
      </c>
      <c r="B249" s="16">
        <f>SUM(B250:B254)</f>
        <v>105386577.09999999</v>
      </c>
      <c r="C249" s="8">
        <f t="shared" si="4"/>
        <v>0.39278109962886026</v>
      </c>
    </row>
    <row r="250" spans="1:3" ht="24" hidden="1" x14ac:dyDescent="0.25">
      <c r="A250" s="13" t="s">
        <v>237</v>
      </c>
      <c r="B250" s="17">
        <v>1922271.36</v>
      </c>
      <c r="C250" s="34">
        <f t="shared" si="4"/>
        <v>7.1644025201560955E-3</v>
      </c>
    </row>
    <row r="251" spans="1:3" ht="36" hidden="1" x14ac:dyDescent="0.25">
      <c r="A251" s="13" t="s">
        <v>238</v>
      </c>
      <c r="B251" s="17">
        <v>791004</v>
      </c>
      <c r="C251" s="34">
        <f t="shared" si="4"/>
        <v>2.948111889391908E-3</v>
      </c>
    </row>
    <row r="252" spans="1:3" hidden="1" x14ac:dyDescent="0.25">
      <c r="A252" s="13" t="s">
        <v>231</v>
      </c>
      <c r="B252" s="17">
        <v>91932</v>
      </c>
      <c r="C252" s="34">
        <f t="shared" si="4"/>
        <v>3.4263521071394948E-4</v>
      </c>
    </row>
    <row r="253" spans="1:3" s="1" customFormat="1" hidden="1" x14ac:dyDescent="0.25">
      <c r="A253" s="13" t="s">
        <v>239</v>
      </c>
      <c r="B253" s="17">
        <v>100181857.48999999</v>
      </c>
      <c r="C253" s="34">
        <f t="shared" si="4"/>
        <v>0.37338284656921428</v>
      </c>
    </row>
    <row r="254" spans="1:3" s="1" customFormat="1" ht="24" hidden="1" x14ac:dyDescent="0.25">
      <c r="A254" s="13" t="s">
        <v>240</v>
      </c>
      <c r="B254" s="17">
        <v>2399512.25</v>
      </c>
      <c r="C254" s="34">
        <f t="shared" si="4"/>
        <v>8.9431034393840335E-3</v>
      </c>
    </row>
    <row r="255" spans="1:3" s="1" customFormat="1" hidden="1" x14ac:dyDescent="0.25">
      <c r="A255" s="7" t="s">
        <v>235</v>
      </c>
      <c r="B255" s="16">
        <f>B256+B260+B262+B264+B266</f>
        <v>96196014.320000008</v>
      </c>
      <c r="C255" s="8">
        <f t="shared" si="4"/>
        <v>0.35852740760970392</v>
      </c>
    </row>
    <row r="256" spans="1:3" hidden="1" x14ac:dyDescent="0.25">
      <c r="A256" s="7" t="s">
        <v>241</v>
      </c>
      <c r="B256" s="16">
        <f>SUM(B257:B259)</f>
        <v>321938</v>
      </c>
      <c r="C256" s="8">
        <f t="shared" si="4"/>
        <v>1.1998791983947642E-3</v>
      </c>
    </row>
    <row r="257" spans="1:3" ht="36" hidden="1" x14ac:dyDescent="0.25">
      <c r="A257" s="13" t="s">
        <v>242</v>
      </c>
      <c r="B257" s="17">
        <v>210736.36</v>
      </c>
      <c r="C257" s="34">
        <f t="shared" si="4"/>
        <v>7.854250654145533E-4</v>
      </c>
    </row>
    <row r="258" spans="1:3" ht="36" hidden="1" x14ac:dyDescent="0.25">
      <c r="A258" s="13" t="s">
        <v>243</v>
      </c>
      <c r="B258" s="17">
        <v>88655</v>
      </c>
      <c r="C258" s="34">
        <f t="shared" si="4"/>
        <v>3.3042166607759202E-4</v>
      </c>
    </row>
    <row r="259" spans="1:3" ht="24" hidden="1" x14ac:dyDescent="0.25">
      <c r="A259" s="13" t="s">
        <v>244</v>
      </c>
      <c r="B259" s="17">
        <v>22546.639999999999</v>
      </c>
      <c r="C259" s="34">
        <f t="shared" si="4"/>
        <v>8.4032466902618914E-5</v>
      </c>
    </row>
    <row r="260" spans="1:3" hidden="1" x14ac:dyDescent="0.25">
      <c r="A260" s="7" t="s">
        <v>245</v>
      </c>
      <c r="B260" s="16">
        <f>SUM(B261:B261)</f>
        <v>717033.14</v>
      </c>
      <c r="C260" s="8">
        <f t="shared" si="4"/>
        <v>2.6724187553059308E-3</v>
      </c>
    </row>
    <row r="261" spans="1:3" hidden="1" x14ac:dyDescent="0.25">
      <c r="A261" s="13" t="s">
        <v>246</v>
      </c>
      <c r="B261" s="17">
        <v>717033.14</v>
      </c>
      <c r="C261" s="34">
        <f t="shared" si="4"/>
        <v>2.6724187553059308E-3</v>
      </c>
    </row>
    <row r="262" spans="1:3" hidden="1" x14ac:dyDescent="0.25">
      <c r="A262" s="7" t="s">
        <v>247</v>
      </c>
      <c r="B262" s="16">
        <f>SUM(B263)</f>
        <v>15000</v>
      </c>
      <c r="C262" s="8">
        <f t="shared" si="4"/>
        <v>5.590575817679635E-5</v>
      </c>
    </row>
    <row r="263" spans="1:3" s="1" customFormat="1" hidden="1" x14ac:dyDescent="0.25">
      <c r="A263" s="13" t="s">
        <v>248</v>
      </c>
      <c r="B263" s="17">
        <v>15000</v>
      </c>
      <c r="C263" s="34">
        <f t="shared" si="4"/>
        <v>5.590575817679635E-5</v>
      </c>
    </row>
    <row r="264" spans="1:3" hidden="1" x14ac:dyDescent="0.25">
      <c r="A264" s="7" t="s">
        <v>249</v>
      </c>
      <c r="B264" s="16">
        <f>SUM(B265)</f>
        <v>520</v>
      </c>
      <c r="C264" s="8">
        <f t="shared" si="4"/>
        <v>1.9380662834622736E-6</v>
      </c>
    </row>
    <row r="265" spans="1:3" s="1" customFormat="1" hidden="1" x14ac:dyDescent="0.25">
      <c r="A265" s="13" t="s">
        <v>250</v>
      </c>
      <c r="B265" s="17">
        <v>520</v>
      </c>
      <c r="C265" s="34">
        <f t="shared" si="4"/>
        <v>1.9380662834622736E-6</v>
      </c>
    </row>
    <row r="266" spans="1:3" hidden="1" x14ac:dyDescent="0.25">
      <c r="A266" s="7" t="s">
        <v>247</v>
      </c>
      <c r="B266" s="16">
        <f>SUM(B267:B278)</f>
        <v>95141523.180000007</v>
      </c>
      <c r="C266" s="8">
        <f t="shared" si="4"/>
        <v>0.35459726583154294</v>
      </c>
    </row>
    <row r="267" spans="1:3" s="1" customFormat="1" ht="24" hidden="1" x14ac:dyDescent="0.25">
      <c r="A267" s="13" t="s">
        <v>251</v>
      </c>
      <c r="B267" s="17">
        <v>310990</v>
      </c>
      <c r="C267" s="34">
        <f t="shared" si="4"/>
        <v>1.159075449026793E-3</v>
      </c>
    </row>
    <row r="268" spans="1:3" s="1" customFormat="1" hidden="1" x14ac:dyDescent="0.25">
      <c r="A268" s="13" t="s">
        <v>252</v>
      </c>
      <c r="B268" s="17">
        <v>84444</v>
      </c>
      <c r="C268" s="34">
        <f t="shared" si="4"/>
        <v>3.1472705623209271E-4</v>
      </c>
    </row>
    <row r="269" spans="1:3" hidden="1" x14ac:dyDescent="0.25">
      <c r="A269" s="13" t="s">
        <v>253</v>
      </c>
      <c r="B269" s="17">
        <v>1367423.18</v>
      </c>
      <c r="C269" s="34">
        <f t="shared" si="4"/>
        <v>5.0964553084283911E-3</v>
      </c>
    </row>
    <row r="270" spans="1:3" hidden="1" x14ac:dyDescent="0.25">
      <c r="A270" s="13" t="s">
        <v>254</v>
      </c>
      <c r="B270" s="17">
        <v>494497</v>
      </c>
      <c r="C270" s="34">
        <f t="shared" si="4"/>
        <v>1.8430153134100843E-3</v>
      </c>
    </row>
    <row r="271" spans="1:3" s="1" customFormat="1" hidden="1" x14ac:dyDescent="0.25">
      <c r="A271" s="13" t="s">
        <v>255</v>
      </c>
      <c r="B271" s="17">
        <v>564490</v>
      </c>
      <c r="C271" s="34">
        <f t="shared" si="4"/>
        <v>2.1038827622146513E-3</v>
      </c>
    </row>
    <row r="272" spans="1:3" hidden="1" x14ac:dyDescent="0.25">
      <c r="A272" s="13" t="s">
        <v>256</v>
      </c>
      <c r="B272" s="17">
        <v>1244</v>
      </c>
      <c r="C272" s="34">
        <f t="shared" si="4"/>
        <v>4.6364508781289772E-6</v>
      </c>
    </row>
    <row r="273" spans="1:3" ht="24" hidden="1" x14ac:dyDescent="0.25">
      <c r="A273" s="13" t="s">
        <v>257</v>
      </c>
      <c r="B273" s="17">
        <v>286685</v>
      </c>
      <c r="C273" s="34">
        <f t="shared" si="4"/>
        <v>1.0684894855276575E-3</v>
      </c>
    </row>
    <row r="274" spans="1:3" hidden="1" x14ac:dyDescent="0.25">
      <c r="A274" s="13" t="s">
        <v>258</v>
      </c>
      <c r="B274" s="17">
        <v>823643.54</v>
      </c>
      <c r="C274" s="34">
        <f t="shared" si="4"/>
        <v>3.069761104741366E-3</v>
      </c>
    </row>
    <row r="275" spans="1:3" hidden="1" x14ac:dyDescent="0.25">
      <c r="A275" s="13" t="s">
        <v>259</v>
      </c>
      <c r="B275" s="17">
        <v>2054257.46</v>
      </c>
      <c r="C275" s="34">
        <f t="shared" si="4"/>
        <v>7.6563213861093266E-3</v>
      </c>
    </row>
    <row r="276" spans="1:3" s="1" customFormat="1" hidden="1" x14ac:dyDescent="0.25">
      <c r="A276" s="13" t="s">
        <v>260</v>
      </c>
      <c r="B276" s="17">
        <v>10388</v>
      </c>
      <c r="C276" s="34">
        <f t="shared" si="4"/>
        <v>3.871660106270403E-5</v>
      </c>
    </row>
    <row r="277" spans="1:3" hidden="1" x14ac:dyDescent="0.25">
      <c r="A277" s="13" t="s">
        <v>261</v>
      </c>
      <c r="B277" s="17">
        <v>150</v>
      </c>
      <c r="C277" s="34">
        <f t="shared" si="4"/>
        <v>5.5905758176796352E-7</v>
      </c>
    </row>
    <row r="278" spans="1:3" s="1" customFormat="1" hidden="1" x14ac:dyDescent="0.25">
      <c r="A278" s="13" t="s">
        <v>262</v>
      </c>
      <c r="B278" s="17">
        <v>89143311</v>
      </c>
      <c r="C278" s="34">
        <f t="shared" si="4"/>
        <v>0.33224162585632999</v>
      </c>
    </row>
    <row r="279" spans="1:3" s="1" customFormat="1" hidden="1" x14ac:dyDescent="0.25">
      <c r="A279" s="7" t="s">
        <v>263</v>
      </c>
      <c r="B279" s="16">
        <f>+B280+B282</f>
        <v>3206032.03</v>
      </c>
      <c r="C279" s="8">
        <f t="shared" ref="C279:C338" si="6">B279*$C$9/$B$9</f>
        <v>1.1949043425082901E-2</v>
      </c>
    </row>
    <row r="280" spans="1:3" hidden="1" x14ac:dyDescent="0.25">
      <c r="A280" s="7" t="s">
        <v>264</v>
      </c>
      <c r="B280" s="16">
        <f>+B281</f>
        <v>90000</v>
      </c>
      <c r="C280" s="8">
        <f t="shared" si="6"/>
        <v>3.3543454906077809E-4</v>
      </c>
    </row>
    <row r="281" spans="1:3" hidden="1" x14ac:dyDescent="0.25">
      <c r="A281" s="13" t="s">
        <v>265</v>
      </c>
      <c r="B281" s="17">
        <v>90000</v>
      </c>
      <c r="C281" s="34">
        <f t="shared" si="6"/>
        <v>3.3543454906077809E-4</v>
      </c>
    </row>
    <row r="282" spans="1:3" hidden="1" x14ac:dyDescent="0.25">
      <c r="A282" s="7" t="s">
        <v>266</v>
      </c>
      <c r="B282" s="16">
        <f>+B283</f>
        <v>3116032.03</v>
      </c>
      <c r="C282" s="8">
        <f>B282*$C$9/$B$9</f>
        <v>1.1613608876022122E-2</v>
      </c>
    </row>
    <row r="283" spans="1:3" hidden="1" x14ac:dyDescent="0.25">
      <c r="A283" s="13" t="s">
        <v>267</v>
      </c>
      <c r="B283" s="17">
        <v>3116032.03</v>
      </c>
      <c r="C283" s="34">
        <f t="shared" si="6"/>
        <v>1.1613608876022122E-2</v>
      </c>
    </row>
    <row r="284" spans="1:3" s="1" customFormat="1" hidden="1" x14ac:dyDescent="0.25">
      <c r="A284" s="7" t="s">
        <v>268</v>
      </c>
      <c r="B284" s="16">
        <f>B285+B297+B318+B345</f>
        <v>24404781497.079998</v>
      </c>
      <c r="C284" s="8">
        <f t="shared" si="6"/>
        <v>90.957854182220558</v>
      </c>
    </row>
    <row r="285" spans="1:3" s="1" customFormat="1" hidden="1" x14ac:dyDescent="0.25">
      <c r="A285" s="7" t="s">
        <v>269</v>
      </c>
      <c r="B285" s="16">
        <f>B286+B295</f>
        <v>11635938646.940001</v>
      </c>
      <c r="C285" s="8">
        <f>B285*$C$9/$B$9</f>
        <v>43.367731477057774</v>
      </c>
    </row>
    <row r="286" spans="1:3" hidden="1" x14ac:dyDescent="0.25">
      <c r="A286" s="7" t="s">
        <v>270</v>
      </c>
      <c r="B286" s="16">
        <f>SUM(B287:B294)</f>
        <v>11635652875.200001</v>
      </c>
      <c r="C286" s="8">
        <f>B286*$C$9/$B$9</f>
        <v>43.366666391338427</v>
      </c>
    </row>
    <row r="287" spans="1:3" hidden="1" x14ac:dyDescent="0.25">
      <c r="A287" s="13" t="s">
        <v>271</v>
      </c>
      <c r="B287" s="17">
        <v>8885539956.2000008</v>
      </c>
      <c r="C287" s="34">
        <f t="shared" si="6"/>
        <v>33.116856537438593</v>
      </c>
    </row>
    <row r="288" spans="1:3" hidden="1" x14ac:dyDescent="0.25">
      <c r="A288" s="13" t="s">
        <v>272</v>
      </c>
      <c r="B288" s="17">
        <v>459879164</v>
      </c>
      <c r="C288" s="34">
        <f t="shared" si="6"/>
        <v>1.7139928888754179</v>
      </c>
    </row>
    <row r="289" spans="1:3" ht="36" hidden="1" x14ac:dyDescent="0.25">
      <c r="A289" s="13" t="s">
        <v>273</v>
      </c>
      <c r="B289" s="17">
        <v>1400122527</v>
      </c>
      <c r="C289" s="34">
        <f t="shared" si="6"/>
        <v>5.2183274274898013</v>
      </c>
    </row>
    <row r="290" spans="1:3" ht="24" hidden="1" x14ac:dyDescent="0.25">
      <c r="A290" s="13" t="s">
        <v>274</v>
      </c>
      <c r="B290" s="17">
        <v>23664759</v>
      </c>
      <c r="C290" s="34">
        <f t="shared" si="6"/>
        <v>8.8199752931077666E-2</v>
      </c>
    </row>
    <row r="291" spans="1:3" hidden="1" x14ac:dyDescent="0.25">
      <c r="A291" s="13" t="s">
        <v>275</v>
      </c>
      <c r="B291" s="17">
        <v>202575991</v>
      </c>
      <c r="C291" s="34">
        <f t="shared" si="6"/>
        <v>0.75501095768472493</v>
      </c>
    </row>
    <row r="292" spans="1:3" ht="24" hidden="1" x14ac:dyDescent="0.25">
      <c r="A292" s="13" t="s">
        <v>276</v>
      </c>
      <c r="B292" s="17">
        <v>95715269</v>
      </c>
      <c r="C292" s="34">
        <f t="shared" si="6"/>
        <v>0.35673564550273412</v>
      </c>
    </row>
    <row r="293" spans="1:3" s="1" customFormat="1" hidden="1" x14ac:dyDescent="0.25">
      <c r="A293" s="13" t="s">
        <v>277</v>
      </c>
      <c r="B293" s="17">
        <v>354773970</v>
      </c>
      <c r="C293" s="34">
        <f t="shared" si="6"/>
        <v>1.3222605182828002</v>
      </c>
    </row>
    <row r="294" spans="1:3" ht="24" hidden="1" x14ac:dyDescent="0.25">
      <c r="A294" s="13" t="s">
        <v>278</v>
      </c>
      <c r="B294" s="17">
        <v>213381239</v>
      </c>
      <c r="C294" s="34">
        <f t="shared" si="6"/>
        <v>0.79528266313327911</v>
      </c>
    </row>
    <row r="295" spans="1:3" hidden="1" x14ac:dyDescent="0.25">
      <c r="A295" s="7" t="s">
        <v>279</v>
      </c>
      <c r="B295" s="16">
        <f>SUM(B296)</f>
        <v>285771.74</v>
      </c>
      <c r="C295" s="8">
        <f t="shared" si="6"/>
        <v>1.0650857193468214E-3</v>
      </c>
    </row>
    <row r="296" spans="1:3" hidden="1" x14ac:dyDescent="0.25">
      <c r="A296" s="13" t="s">
        <v>280</v>
      </c>
      <c r="B296" s="17">
        <v>285771.74</v>
      </c>
      <c r="C296" s="34">
        <f t="shared" si="6"/>
        <v>1.0650857193468214E-3</v>
      </c>
    </row>
    <row r="297" spans="1:3" hidden="1" x14ac:dyDescent="0.25">
      <c r="A297" s="7" t="s">
        <v>281</v>
      </c>
      <c r="B297" s="16">
        <f>B298+B302+B304+B310+B315+B312</f>
        <v>10206220589.200001</v>
      </c>
      <c r="C297" s="8">
        <f t="shared" si="6"/>
        <v>38.039100010590346</v>
      </c>
    </row>
    <row r="298" spans="1:3" hidden="1" x14ac:dyDescent="0.25">
      <c r="A298" s="7" t="s">
        <v>282</v>
      </c>
      <c r="B298" s="16">
        <f>SUM(B299:B301)</f>
        <v>5374709032.6099997</v>
      </c>
      <c r="C298" s="8">
        <f t="shared" si="6"/>
        <v>20.031812229849177</v>
      </c>
    </row>
    <row r="299" spans="1:3" hidden="1" x14ac:dyDescent="0.25">
      <c r="A299" s="13" t="s">
        <v>283</v>
      </c>
      <c r="B299" s="17">
        <v>5039600074.6099997</v>
      </c>
      <c r="C299" s="34">
        <f t="shared" si="6"/>
        <v>18.782844205260766</v>
      </c>
    </row>
    <row r="300" spans="1:3" s="1" customFormat="1" hidden="1" x14ac:dyDescent="0.25">
      <c r="A300" s="13" t="s">
        <v>284</v>
      </c>
      <c r="B300" s="17">
        <v>218818695</v>
      </c>
      <c r="C300" s="34">
        <f t="shared" si="6"/>
        <v>0.81554833648214375</v>
      </c>
    </row>
    <row r="301" spans="1:3" s="1" customFormat="1" hidden="1" x14ac:dyDescent="0.25">
      <c r="A301" s="13" t="s">
        <v>285</v>
      </c>
      <c r="B301" s="17">
        <v>116290263</v>
      </c>
      <c r="C301" s="34">
        <f t="shared" si="6"/>
        <v>0.43341968810626985</v>
      </c>
    </row>
    <row r="302" spans="1:3" s="1" customFormat="1" hidden="1" x14ac:dyDescent="0.25">
      <c r="A302" s="7" t="s">
        <v>354</v>
      </c>
      <c r="B302" s="16">
        <f>SUM(B303)</f>
        <v>1219421780.5899999</v>
      </c>
      <c r="C302" s="8">
        <f t="shared" ref="C302" si="7">B302*$C$9/$B$9</f>
        <v>4.5448466120788629</v>
      </c>
    </row>
    <row r="303" spans="1:3" s="1" customFormat="1" ht="24" hidden="1" x14ac:dyDescent="0.25">
      <c r="A303" s="13" t="s">
        <v>286</v>
      </c>
      <c r="B303" s="17">
        <v>1219421780.5899999</v>
      </c>
      <c r="C303" s="34">
        <f t="shared" si="6"/>
        <v>4.5448466120788629</v>
      </c>
    </row>
    <row r="304" spans="1:3" s="1" customFormat="1" hidden="1" x14ac:dyDescent="0.25">
      <c r="A304" s="7" t="s">
        <v>288</v>
      </c>
      <c r="B304" s="16">
        <f>SUM(B305:B309)</f>
        <v>541366157</v>
      </c>
      <c r="C304" s="8">
        <f t="shared" si="6"/>
        <v>2.0176990305562379</v>
      </c>
    </row>
    <row r="305" spans="1:3" s="1" customFormat="1" hidden="1" x14ac:dyDescent="0.25">
      <c r="A305" s="13" t="s">
        <v>289</v>
      </c>
      <c r="B305" s="17">
        <v>185766099</v>
      </c>
      <c r="C305" s="34">
        <f t="shared" si="6"/>
        <v>0.6923596405427207</v>
      </c>
    </row>
    <row r="306" spans="1:3" s="1" customFormat="1" hidden="1" x14ac:dyDescent="0.25">
      <c r="A306" s="13" t="s">
        <v>287</v>
      </c>
      <c r="B306" s="17">
        <v>159535671</v>
      </c>
      <c r="C306" s="34">
        <f>B306*$C$9/$B$9</f>
        <v>0.59459750956659618</v>
      </c>
    </row>
    <row r="307" spans="1:3" s="1" customFormat="1" hidden="1" x14ac:dyDescent="0.25">
      <c r="A307" s="13" t="s">
        <v>290</v>
      </c>
      <c r="B307" s="17">
        <v>118434851</v>
      </c>
      <c r="C307" s="34">
        <f t="shared" si="6"/>
        <v>0.44141267598072714</v>
      </c>
    </row>
    <row r="308" spans="1:3" s="1" customFormat="1" hidden="1" x14ac:dyDescent="0.25">
      <c r="A308" s="13" t="s">
        <v>291</v>
      </c>
      <c r="B308" s="17">
        <v>7838541</v>
      </c>
      <c r="C308" s="34">
        <f t="shared" si="6"/>
        <v>2.9214638506993563E-2</v>
      </c>
    </row>
    <row r="309" spans="1:3" s="1" customFormat="1" hidden="1" x14ac:dyDescent="0.25">
      <c r="A309" s="13" t="s">
        <v>292</v>
      </c>
      <c r="B309" s="17">
        <v>69790995</v>
      </c>
      <c r="C309" s="34">
        <f t="shared" si="6"/>
        <v>0.26011456595920018</v>
      </c>
    </row>
    <row r="310" spans="1:3" ht="24" hidden="1" x14ac:dyDescent="0.25">
      <c r="A310" s="7" t="s">
        <v>293</v>
      </c>
      <c r="B310" s="16">
        <f>SUM(B311)</f>
        <v>65367008</v>
      </c>
      <c r="C310" s="8">
        <f t="shared" si="6"/>
        <v>0.24362614279924749</v>
      </c>
    </row>
    <row r="311" spans="1:3" hidden="1" x14ac:dyDescent="0.25">
      <c r="A311" s="13" t="s">
        <v>294</v>
      </c>
      <c r="B311" s="17">
        <v>65367008</v>
      </c>
      <c r="C311" s="34">
        <f t="shared" si="6"/>
        <v>0.24362614279924749</v>
      </c>
    </row>
    <row r="312" spans="1:3" hidden="1" x14ac:dyDescent="0.25">
      <c r="A312" s="7" t="s">
        <v>355</v>
      </c>
      <c r="B312" s="16">
        <f>SUM(B313:B314)</f>
        <v>733356246</v>
      </c>
      <c r="C312" s="8">
        <f t="shared" ref="C312" si="8">B312*$C$9/$B$9</f>
        <v>2.7332557964212785</v>
      </c>
    </row>
    <row r="313" spans="1:3" s="1" customFormat="1" ht="24" hidden="1" x14ac:dyDescent="0.25">
      <c r="A313" s="13" t="s">
        <v>295</v>
      </c>
      <c r="B313" s="17">
        <v>80608539</v>
      </c>
      <c r="C313" s="34">
        <f t="shared" si="6"/>
        <v>0.30043209922125719</v>
      </c>
    </row>
    <row r="314" spans="1:3" s="1" customFormat="1" ht="24" hidden="1" x14ac:dyDescent="0.25">
      <c r="A314" s="13" t="s">
        <v>296</v>
      </c>
      <c r="B314" s="17">
        <v>652747707</v>
      </c>
      <c r="C314" s="34">
        <f t="shared" si="6"/>
        <v>2.4328236972000212</v>
      </c>
    </row>
    <row r="315" spans="1:3" s="1" customFormat="1" hidden="1" x14ac:dyDescent="0.25">
      <c r="A315" s="7" t="s">
        <v>297</v>
      </c>
      <c r="B315" s="16">
        <f>SUM(B316:B317)</f>
        <v>2272000365</v>
      </c>
      <c r="C315" s="8">
        <f t="shared" si="6"/>
        <v>8.4678601988855355</v>
      </c>
    </row>
    <row r="316" spans="1:3" s="1" customFormat="1" hidden="1" x14ac:dyDescent="0.25">
      <c r="A316" s="13" t="s">
        <v>298</v>
      </c>
      <c r="B316" s="17">
        <v>1156607589</v>
      </c>
      <c r="C316" s="34">
        <f t="shared" si="6"/>
        <v>4.3107349450720971</v>
      </c>
    </row>
    <row r="317" spans="1:3" s="1" customFormat="1" ht="36" hidden="1" x14ac:dyDescent="0.25">
      <c r="A317" s="13" t="s">
        <v>299</v>
      </c>
      <c r="B317" s="17">
        <v>1115392776</v>
      </c>
      <c r="C317" s="34">
        <f t="shared" si="6"/>
        <v>4.1571252538134384</v>
      </c>
    </row>
    <row r="318" spans="1:3" s="1" customFormat="1" hidden="1" x14ac:dyDescent="0.25">
      <c r="A318" s="7" t="s">
        <v>300</v>
      </c>
      <c r="B318" s="16">
        <f>B319+B339+B342</f>
        <v>2049906223.6200004</v>
      </c>
      <c r="C318" s="8">
        <f t="shared" si="6"/>
        <v>7.6401041081873036</v>
      </c>
    </row>
    <row r="319" spans="1:3" s="1" customFormat="1" ht="24" hidden="1" x14ac:dyDescent="0.25">
      <c r="A319" s="7" t="s">
        <v>301</v>
      </c>
      <c r="B319" s="16">
        <f>SUM(B320:B338)</f>
        <v>1892237690.9300003</v>
      </c>
      <c r="C319" s="8">
        <f t="shared" si="6"/>
        <v>7.0524655174768069</v>
      </c>
    </row>
    <row r="320" spans="1:3" s="1" customFormat="1" hidden="1" x14ac:dyDescent="0.25">
      <c r="A320" s="12" t="s">
        <v>302</v>
      </c>
      <c r="B320" s="17">
        <v>154006781</v>
      </c>
      <c r="C320" s="34">
        <f t="shared" si="6"/>
        <v>0.57399105707818898</v>
      </c>
    </row>
    <row r="321" spans="1:3" ht="24" hidden="1" x14ac:dyDescent="0.25">
      <c r="A321" s="12" t="s">
        <v>303</v>
      </c>
      <c r="B321" s="17">
        <v>123160352</v>
      </c>
      <c r="C321" s="34">
        <f t="shared" si="6"/>
        <v>0.45902485705874113</v>
      </c>
    </row>
    <row r="322" spans="1:3" ht="24" hidden="1" x14ac:dyDescent="0.25">
      <c r="A322" s="12" t="s">
        <v>304</v>
      </c>
      <c r="B322" s="17">
        <v>33849490</v>
      </c>
      <c r="C322" s="34">
        <f t="shared" si="6"/>
        <v>0.12615876015652575</v>
      </c>
    </row>
    <row r="323" spans="1:3" hidden="1" x14ac:dyDescent="0.25">
      <c r="A323" s="12" t="s">
        <v>305</v>
      </c>
      <c r="B323" s="17">
        <v>14971000</v>
      </c>
      <c r="C323" s="34">
        <f t="shared" si="6"/>
        <v>5.5797673710987879E-2</v>
      </c>
    </row>
    <row r="324" spans="1:3" s="1" customFormat="1" ht="24" hidden="1" x14ac:dyDescent="0.25">
      <c r="A324" s="12" t="s">
        <v>306</v>
      </c>
      <c r="B324" s="17">
        <v>7163000</v>
      </c>
      <c r="C324" s="34">
        <f t="shared" si="6"/>
        <v>2.6696863054692817E-2</v>
      </c>
    </row>
    <row r="325" spans="1:3" s="1" customFormat="1" ht="36" hidden="1" x14ac:dyDescent="0.25">
      <c r="A325" s="14" t="s">
        <v>307</v>
      </c>
      <c r="B325" s="17">
        <v>795490800</v>
      </c>
      <c r="C325" s="34">
        <f t="shared" si="6"/>
        <v>2.9648344197777514</v>
      </c>
    </row>
    <row r="326" spans="1:3" s="1" customFormat="1" hidden="1" x14ac:dyDescent="0.25">
      <c r="A326" s="12" t="s">
        <v>308</v>
      </c>
      <c r="B326" s="17">
        <v>2138865</v>
      </c>
      <c r="C326" s="34">
        <f t="shared" si="6"/>
        <v>7.9716579641875684E-3</v>
      </c>
    </row>
    <row r="327" spans="1:3" s="1" customFormat="1" hidden="1" x14ac:dyDescent="0.25">
      <c r="A327" s="12" t="s">
        <v>309</v>
      </c>
      <c r="B327" s="17">
        <v>14452979</v>
      </c>
      <c r="C327" s="34">
        <f t="shared" si="6"/>
        <v>5.3866983260554398E-2</v>
      </c>
    </row>
    <row r="328" spans="1:3" s="1" customFormat="1" hidden="1" x14ac:dyDescent="0.25">
      <c r="A328" s="12" t="s">
        <v>310</v>
      </c>
      <c r="B328" s="17">
        <v>3690480.51</v>
      </c>
      <c r="C328" s="34">
        <f t="shared" si="6"/>
        <v>1.3754607396549337E-2</v>
      </c>
    </row>
    <row r="329" spans="1:3" s="1" customFormat="1" hidden="1" x14ac:dyDescent="0.25">
      <c r="A329" s="12" t="s">
        <v>311</v>
      </c>
      <c r="B329" s="17">
        <v>2248366</v>
      </c>
      <c r="C329" s="34">
        <f t="shared" si="6"/>
        <v>8.3797737259287269E-3</v>
      </c>
    </row>
    <row r="330" spans="1:3" s="1" customFormat="1" hidden="1" x14ac:dyDescent="0.25">
      <c r="A330" s="12" t="s">
        <v>312</v>
      </c>
      <c r="B330" s="17">
        <v>3226269</v>
      </c>
      <c r="C330" s="34">
        <f t="shared" si="6"/>
        <v>1.2024467635152972E-2</v>
      </c>
    </row>
    <row r="331" spans="1:3" s="1" customFormat="1" hidden="1" x14ac:dyDescent="0.25">
      <c r="A331" s="12" t="s">
        <v>313</v>
      </c>
      <c r="B331" s="17">
        <v>9994275</v>
      </c>
      <c r="C331" s="34">
        <f t="shared" si="6"/>
        <v>3.7249168086826753E-2</v>
      </c>
    </row>
    <row r="332" spans="1:3" s="1" customFormat="1" hidden="1" x14ac:dyDescent="0.25">
      <c r="A332" s="12" t="s">
        <v>314</v>
      </c>
      <c r="B332" s="17">
        <v>31356321.879999999</v>
      </c>
      <c r="C332" s="34">
        <f t="shared" si="6"/>
        <v>0.11686659655580456</v>
      </c>
    </row>
    <row r="333" spans="1:3" s="1" customFormat="1" ht="48" hidden="1" x14ac:dyDescent="0.25">
      <c r="A333" s="12" t="s">
        <v>315</v>
      </c>
      <c r="B333" s="17">
        <v>104620561.79000001</v>
      </c>
      <c r="C333" s="34">
        <f t="shared" si="6"/>
        <v>0.38992612185015468</v>
      </c>
    </row>
    <row r="334" spans="1:3" s="1" customFormat="1" ht="48" hidden="1" x14ac:dyDescent="0.25">
      <c r="A334" s="12" t="s">
        <v>316</v>
      </c>
      <c r="B334" s="17">
        <v>104672056.45999999</v>
      </c>
      <c r="C334" s="34">
        <f t="shared" si="6"/>
        <v>0.39011804508804893</v>
      </c>
    </row>
    <row r="335" spans="1:3" s="1" customFormat="1" ht="48" hidden="1" x14ac:dyDescent="0.25">
      <c r="A335" s="12" t="s">
        <v>317</v>
      </c>
      <c r="B335" s="17">
        <v>128605973.2</v>
      </c>
      <c r="C335" s="34">
        <f t="shared" si="6"/>
        <v>0.47932096252071682</v>
      </c>
    </row>
    <row r="336" spans="1:3" s="1" customFormat="1" ht="48" hidden="1" x14ac:dyDescent="0.25">
      <c r="A336" s="12" t="s">
        <v>318</v>
      </c>
      <c r="B336" s="17">
        <v>105064682.72</v>
      </c>
      <c r="C336" s="34">
        <f t="shared" si="6"/>
        <v>0.39158138300441026</v>
      </c>
    </row>
    <row r="337" spans="1:3" s="1" customFormat="1" ht="48" hidden="1" x14ac:dyDescent="0.25">
      <c r="A337" s="12" t="s">
        <v>319</v>
      </c>
      <c r="B337" s="17">
        <v>148586194.62</v>
      </c>
      <c r="C337" s="34">
        <f t="shared" si="6"/>
        <v>0.55378825765574125</v>
      </c>
    </row>
    <row r="338" spans="1:3" s="1" customFormat="1" ht="48" hidden="1" x14ac:dyDescent="0.25">
      <c r="A338" s="12" t="s">
        <v>320</v>
      </c>
      <c r="B338" s="17">
        <v>104939242.75</v>
      </c>
      <c r="C338" s="34">
        <f t="shared" si="6"/>
        <v>0.39111386189584196</v>
      </c>
    </row>
    <row r="339" spans="1:3" ht="24" hidden="1" x14ac:dyDescent="0.25">
      <c r="A339" s="7" t="s">
        <v>321</v>
      </c>
      <c r="B339" s="16">
        <f>SUM(B340:B341)</f>
        <v>6280032.6899999995</v>
      </c>
      <c r="C339" s="8">
        <f t="shared" ref="C339:C365" si="9">B339*$C$9/$B$9</f>
        <v>2.3405999260634393E-2</v>
      </c>
    </row>
    <row r="340" spans="1:3" ht="24" hidden="1" x14ac:dyDescent="0.25">
      <c r="A340" s="13" t="s">
        <v>322</v>
      </c>
      <c r="B340" s="17">
        <v>3120000</v>
      </c>
      <c r="C340" s="34">
        <f t="shared" si="9"/>
        <v>1.1628397700773641E-2</v>
      </c>
    </row>
    <row r="341" spans="1:3" ht="24" hidden="1" x14ac:dyDescent="0.25">
      <c r="A341" s="13" t="s">
        <v>324</v>
      </c>
      <c r="B341" s="17">
        <v>3160032.69</v>
      </c>
      <c r="C341" s="34">
        <f t="shared" si="9"/>
        <v>1.177760155986075E-2</v>
      </c>
    </row>
    <row r="342" spans="1:3" ht="24" x14ac:dyDescent="0.25">
      <c r="A342" s="7" t="s">
        <v>347</v>
      </c>
      <c r="B342" s="16">
        <f>SUM(B343:B344)</f>
        <v>151388500</v>
      </c>
      <c r="C342" s="8">
        <f t="shared" si="9"/>
        <v>0.56423259144986226</v>
      </c>
    </row>
    <row r="343" spans="1:3" x14ac:dyDescent="0.25">
      <c r="A343" s="13" t="s">
        <v>351</v>
      </c>
      <c r="B343" s="17">
        <v>51000</v>
      </c>
      <c r="C343" s="34">
        <f t="shared" si="9"/>
        <v>1.9007957780110759E-4</v>
      </c>
    </row>
    <row r="344" spans="1:3" s="1" customFormat="1" ht="24" x14ac:dyDescent="0.25">
      <c r="A344" s="13" t="s">
        <v>225</v>
      </c>
      <c r="B344" s="17">
        <v>151337500</v>
      </c>
      <c r="C344" s="34">
        <f t="shared" si="9"/>
        <v>0.56404251187206111</v>
      </c>
    </row>
    <row r="345" spans="1:3" s="1" customFormat="1" x14ac:dyDescent="0.25">
      <c r="A345" s="7" t="s">
        <v>323</v>
      </c>
      <c r="B345" s="16">
        <f>SUM(B346:B358)</f>
        <v>512716037.31999999</v>
      </c>
      <c r="C345" s="8">
        <f t="shared" si="9"/>
        <v>1.9109185863851474</v>
      </c>
    </row>
    <row r="346" spans="1:3" s="1" customFormat="1" x14ac:dyDescent="0.25">
      <c r="A346" s="13" t="s">
        <v>325</v>
      </c>
      <c r="B346" s="17">
        <v>23779630.420000002</v>
      </c>
      <c r="C346" s="34">
        <f t="shared" si="9"/>
        <v>8.8627884519607347E-2</v>
      </c>
    </row>
    <row r="347" spans="1:3" x14ac:dyDescent="0.25">
      <c r="A347" s="13" t="s">
        <v>326</v>
      </c>
      <c r="B347" s="17">
        <v>28912085</v>
      </c>
      <c r="C347" s="34">
        <f t="shared" si="9"/>
        <v>0.10775680215979874</v>
      </c>
    </row>
    <row r="348" spans="1:3" ht="24" x14ac:dyDescent="0.25">
      <c r="A348" s="13" t="s">
        <v>327</v>
      </c>
      <c r="B348" s="17">
        <v>407108.3</v>
      </c>
      <c r="C348" s="34">
        <f t="shared" si="9"/>
        <v>1.5173132114377774E-3</v>
      </c>
    </row>
    <row r="349" spans="1:3" s="1" customFormat="1" ht="24" x14ac:dyDescent="0.25">
      <c r="A349" s="13" t="s">
        <v>328</v>
      </c>
      <c r="B349" s="17">
        <v>220679.57</v>
      </c>
      <c r="C349" s="34">
        <f t="shared" si="9"/>
        <v>8.2248391166529354E-4</v>
      </c>
    </row>
    <row r="350" spans="1:3" s="1" customFormat="1" ht="24" x14ac:dyDescent="0.25">
      <c r="A350" s="13" t="s">
        <v>329</v>
      </c>
      <c r="B350" s="17">
        <v>6949439</v>
      </c>
      <c r="C350" s="34">
        <f t="shared" si="9"/>
        <v>2.5900910413226497E-2</v>
      </c>
    </row>
    <row r="351" spans="1:3" s="1" customFormat="1" ht="24" x14ac:dyDescent="0.25">
      <c r="A351" s="13" t="s">
        <v>330</v>
      </c>
      <c r="B351" s="17">
        <v>712770</v>
      </c>
      <c r="C351" s="34">
        <f t="shared" si="9"/>
        <v>2.6565298170450088E-3</v>
      </c>
    </row>
    <row r="352" spans="1:3" s="1" customFormat="1" ht="24" x14ac:dyDescent="0.25">
      <c r="A352" s="13" t="s">
        <v>331</v>
      </c>
      <c r="B352" s="17">
        <v>640555.03</v>
      </c>
      <c r="C352" s="34">
        <f t="shared" si="9"/>
        <v>2.3873809737407019E-3</v>
      </c>
    </row>
    <row r="353" spans="1:3" ht="24" x14ac:dyDescent="0.25">
      <c r="A353" s="13" t="s">
        <v>332</v>
      </c>
      <c r="B353" s="17">
        <v>22676794</v>
      </c>
      <c r="C353" s="34">
        <f t="shared" si="9"/>
        <v>8.451755743926842E-2</v>
      </c>
    </row>
    <row r="354" spans="1:3" ht="24" x14ac:dyDescent="0.25">
      <c r="A354" s="13" t="s">
        <v>333</v>
      </c>
      <c r="B354" s="17">
        <v>51461710</v>
      </c>
      <c r="C354" s="34">
        <f t="shared" si="9"/>
        <v>0.19180039430829482</v>
      </c>
    </row>
    <row r="355" spans="1:3" s="1" customFormat="1" ht="24" x14ac:dyDescent="0.25">
      <c r="A355" s="13" t="s">
        <v>334</v>
      </c>
      <c r="B355" s="17">
        <v>1718778</v>
      </c>
      <c r="C355" s="34">
        <f t="shared" si="9"/>
        <v>6.4059724818398452E-3</v>
      </c>
    </row>
    <row r="356" spans="1:3" ht="24" x14ac:dyDescent="0.25">
      <c r="A356" s="13" t="s">
        <v>335</v>
      </c>
      <c r="B356" s="17">
        <v>79782</v>
      </c>
      <c r="C356" s="34">
        <f t="shared" si="9"/>
        <v>2.9735154659074441E-4</v>
      </c>
    </row>
    <row r="357" spans="1:3" x14ac:dyDescent="0.25">
      <c r="A357" s="13" t="s">
        <v>336</v>
      </c>
      <c r="B357" s="17">
        <v>375105805</v>
      </c>
      <c r="C357" s="34">
        <f t="shared" si="9"/>
        <v>1.3980382950028352</v>
      </c>
    </row>
    <row r="358" spans="1:3" x14ac:dyDescent="0.25">
      <c r="A358" s="13" t="s">
        <v>337</v>
      </c>
      <c r="B358" s="17">
        <v>50901</v>
      </c>
      <c r="C358" s="34">
        <f t="shared" si="9"/>
        <v>1.8971059979714074E-4</v>
      </c>
    </row>
    <row r="359" spans="1:3" x14ac:dyDescent="0.25">
      <c r="A359" s="7" t="s">
        <v>338</v>
      </c>
      <c r="B359" s="16">
        <f>SUM(B360:B365)</f>
        <v>3028592.3</v>
      </c>
      <c r="C359" s="8">
        <f t="shared" si="9"/>
        <v>1.1287716582660498E-2</v>
      </c>
    </row>
    <row r="360" spans="1:3" x14ac:dyDescent="0.25">
      <c r="A360" s="13" t="s">
        <v>339</v>
      </c>
      <c r="B360" s="17">
        <v>977.36</v>
      </c>
      <c r="C360" s="34">
        <f t="shared" si="9"/>
        <v>3.6426701207782453E-6</v>
      </c>
    </row>
    <row r="361" spans="1:3" ht="24" x14ac:dyDescent="0.25">
      <c r="A361" s="13" t="s">
        <v>340</v>
      </c>
      <c r="B361" s="17">
        <v>14950</v>
      </c>
      <c r="C361" s="34">
        <f t="shared" si="9"/>
        <v>5.5719405649540359E-5</v>
      </c>
    </row>
    <row r="362" spans="1:3" x14ac:dyDescent="0.25">
      <c r="A362" s="13" t="s">
        <v>341</v>
      </c>
      <c r="B362" s="18">
        <v>-219900.27</v>
      </c>
      <c r="C362" s="34">
        <f t="shared" si="9"/>
        <v>-8.1957942117548161E-4</v>
      </c>
    </row>
    <row r="363" spans="1:3" x14ac:dyDescent="0.25">
      <c r="A363" s="13" t="s">
        <v>342</v>
      </c>
      <c r="B363" s="17">
        <v>2872820.07</v>
      </c>
      <c r="C363" s="34">
        <f t="shared" si="9"/>
        <v>1.0707145607924478E-2</v>
      </c>
    </row>
    <row r="364" spans="1:3" x14ac:dyDescent="0.25">
      <c r="A364" s="13" t="s">
        <v>343</v>
      </c>
      <c r="B364" s="17">
        <v>80543.94</v>
      </c>
      <c r="C364" s="34">
        <f t="shared" si="9"/>
        <v>3.0019133548309297E-4</v>
      </c>
    </row>
    <row r="365" spans="1:3" x14ac:dyDescent="0.25">
      <c r="A365" s="13" t="s">
        <v>344</v>
      </c>
      <c r="B365" s="17">
        <v>279201.2</v>
      </c>
      <c r="C365" s="34">
        <f t="shared" si="9"/>
        <v>1.0405969846580903E-3</v>
      </c>
    </row>
    <row r="370" spans="1:3" s="1" customFormat="1" x14ac:dyDescent="0.25">
      <c r="A370" s="5"/>
      <c r="B370" s="6"/>
      <c r="C370" s="5"/>
    </row>
    <row r="378" spans="1:3" s="1" customFormat="1" x14ac:dyDescent="0.25">
      <c r="A378" s="5"/>
      <c r="B378" s="6"/>
      <c r="C378" s="5"/>
    </row>
    <row r="379" spans="1:3" s="1" customFormat="1" x14ac:dyDescent="0.25">
      <c r="A379" s="5"/>
      <c r="B379" s="6"/>
      <c r="C379" s="5"/>
    </row>
    <row r="409" spans="2:21" s="5" customFormat="1" x14ac:dyDescent="0.25">
      <c r="B409" s="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7" spans="2:21" s="5" customFormat="1" x14ac:dyDescent="0.25">
      <c r="B417" s="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2:21" s="5" customFormat="1" x14ac:dyDescent="0.25">
      <c r="B418" s="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</sheetData>
  <mergeCells count="7">
    <mergeCell ref="C7:C8"/>
    <mergeCell ref="A2:C2"/>
    <mergeCell ref="A3:C3"/>
    <mergeCell ref="A4:C4"/>
    <mergeCell ref="A5:C5"/>
    <mergeCell ref="A7:A8"/>
    <mergeCell ref="B7:B8"/>
  </mergeCells>
  <printOptions horizontalCentered="1" gridLines="1"/>
  <pageMargins left="0.39370078740157483" right="0.39370078740157483" top="0.35433070866141736" bottom="0.35433070866141736" header="0.31496062992125984" footer="0.31496062992125984"/>
  <pageSetup paperSize="5" scale="9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</dc:creator>
  <cp:lastModifiedBy>Suelem Janeth González Rodríguez</cp:lastModifiedBy>
  <dcterms:created xsi:type="dcterms:W3CDTF">2024-05-10T11:41:02Z</dcterms:created>
  <dcterms:modified xsi:type="dcterms:W3CDTF">2024-05-10T22:45:30Z</dcterms:modified>
</cp:coreProperties>
</file>